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wmf" ContentType="image/x-wmf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Default Extension="tiff" ContentType="image/tiff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5.xml" ContentType="application/vnd.openxmlformats-officedocument.drawing+xml"/>
  <Default Extension="emf" ContentType="image/x-emf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0730" windowHeight="11760" tabRatio="935"/>
  </bookViews>
  <sheets>
    <sheet name="Оглавление" sheetId="10" r:id="rId1"/>
    <sheet name="Фотооглавление" sheetId="43" r:id="rId2"/>
    <sheet name="Провол лоток" sheetId="5" r:id="rId3"/>
    <sheet name="Аксес. для пров. лотка" sheetId="34" r:id="rId4"/>
    <sheet name="СТРАТ проф" sheetId="40" r:id="rId5"/>
    <sheet name="ЛОТКИ" sheetId="21" r:id="rId6"/>
    <sheet name="Лестн НЛЗ" sheetId="23" r:id="rId7"/>
    <sheet name="КЛЗ" sheetId="27" r:id="rId8"/>
    <sheet name=" Углы лист" sheetId="22" r:id="rId9"/>
    <sheet name=" Углы лестн" sheetId="24" r:id="rId10"/>
    <sheet name="Кр углов " sheetId="25" r:id="rId11"/>
    <sheet name="Перег" sheetId="26" r:id="rId12"/>
    <sheet name="Кронштейны" sheetId="36" r:id="rId13"/>
    <sheet name="Стойки" sheetId="35" r:id="rId14"/>
    <sheet name="Опоры стоек" sheetId="48" r:id="rId15"/>
    <sheet name="ПЕРИМЕТР" sheetId="52" r:id="rId16"/>
    <sheet name="Подвесы" sheetId="18" r:id="rId17"/>
    <sheet name="С-профили" sheetId="50" r:id="rId18"/>
    <sheet name="Профили и полосы" sheetId="31" r:id="rId19"/>
    <sheet name="Профили НСТ" sheetId="51" r:id="rId20"/>
    <sheet name="Мини" sheetId="28" r:id="rId21"/>
    <sheet name="ККБ" sheetId="29" r:id="rId22"/>
    <sheet name="Скобы, прижим" sheetId="38" r:id="rId23"/>
    <sheet name="Заглушки и ПКЛ" sheetId="39" r:id="rId24"/>
    <sheet name="Проводники" sheetId="44" r:id="rId25"/>
    <sheet name="Соединители" sheetId="32" r:id="rId26"/>
    <sheet name="Метизы, крепеж, такелаж" sheetId="19" r:id="rId27"/>
    <sheet name="Под заказ" sheetId="30" r:id="rId28"/>
  </sheets>
  <definedNames>
    <definedName name="_xlnm._FilterDatabase" localSheetId="9" hidden="1">' Углы лестн'!$F$5:$H$126</definedName>
    <definedName name="_xlnm._FilterDatabase" localSheetId="8" hidden="1">' Углы лист'!$E$5:$H$669</definedName>
    <definedName name="_xlnm._FilterDatabase" localSheetId="23" hidden="1">'Заглушки и ПКЛ'!#REF!</definedName>
    <definedName name="_xlnm._FilterDatabase" localSheetId="21" hidden="1">ККБ!$H$5:$H$5</definedName>
    <definedName name="_xlnm._FilterDatabase" localSheetId="7" hidden="1">КЛЗ!$G$4:$H$34</definedName>
    <definedName name="_xlnm._FilterDatabase" localSheetId="10" hidden="1">'Кр углов '!$E$5:$G$36</definedName>
    <definedName name="_xlnm._FilterDatabase" localSheetId="6" hidden="1">'Лестн НЛЗ'!$G$5:$I$182</definedName>
    <definedName name="_xlnm._FilterDatabase" localSheetId="5" hidden="1">ЛОТКИ!$G$5:$I$232</definedName>
    <definedName name="_xlnm._FilterDatabase" localSheetId="20" hidden="1">Мини!$G$5:$I$5</definedName>
    <definedName name="_xlnm._FilterDatabase" localSheetId="24" hidden="1">Проводники!#REF!</definedName>
    <definedName name="_xlnm._FilterDatabase" localSheetId="18" hidden="1">'Профили и полосы'!$G$6:$I$179</definedName>
    <definedName name="_xlnm._FilterDatabase" localSheetId="19" hidden="1">'Профили НСТ'!$G$6:$I$30</definedName>
    <definedName name="_xlnm._FilterDatabase" localSheetId="25" hidden="1">Соединители!#REF!</definedName>
    <definedName name="_xlnm._FilterDatabase" localSheetId="17" hidden="1">'С-профили'!$G$6:$I$31</definedName>
    <definedName name="_xlnm.Print_Area" localSheetId="3">'Аксес. для пров. лотка'!$A$1:$M$23</definedName>
    <definedName name="_xlnm.Print_Area" localSheetId="7">КЛЗ!$A$1:$Q$33</definedName>
    <definedName name="_xlnm.Print_Area" localSheetId="12">Кронштейны!$A$1:$N$67</definedName>
    <definedName name="_xlnm.Print_Area" localSheetId="6">'Лестн НЛЗ'!$A$1:$S$186</definedName>
    <definedName name="_xlnm.Print_Area" localSheetId="11">Перег!$A$1:$M$13</definedName>
    <definedName name="_xlnm.Print_Area" localSheetId="2">'Провол лоток'!$A$1:$N$71</definedName>
    <definedName name="_xlnm.Print_Area" localSheetId="4">'СТРАТ проф'!$A$1:$O$223</definedName>
    <definedName name="Скидка" localSheetId="9">' Углы лестн'!#REF!</definedName>
    <definedName name="Скидка" localSheetId="8">' Углы лист'!#REF!</definedName>
    <definedName name="Скидка" localSheetId="3">'Аксес. для пров. лотка'!#REF!</definedName>
    <definedName name="Скидка" localSheetId="23">'Заглушки и ПКЛ'!#REF!</definedName>
    <definedName name="Скидка" localSheetId="21">ККБ!#REF!</definedName>
    <definedName name="Скидка" localSheetId="7">КЛЗ!#REF!</definedName>
    <definedName name="Скидка" localSheetId="10">'Кр углов '!#REF!</definedName>
    <definedName name="Скидка" localSheetId="12">Кронштейны!#REF!</definedName>
    <definedName name="Скидка" localSheetId="6">'Лестн НЛЗ'!#REF!</definedName>
    <definedName name="Скидка" localSheetId="5">ЛОТКИ!#REF!</definedName>
    <definedName name="Скидка" localSheetId="26">'Метизы, крепеж, такелаж'!#REF!</definedName>
    <definedName name="Скидка" localSheetId="20">Мини!#REF!</definedName>
    <definedName name="Скидка" localSheetId="14">'Опоры стоек'!#REF!</definedName>
    <definedName name="Скидка" localSheetId="11">Перег!#REF!</definedName>
    <definedName name="Скидка" localSheetId="16">Подвесы!#REF!</definedName>
    <definedName name="Скидка" localSheetId="24">Проводники!#REF!</definedName>
    <definedName name="Скидка" localSheetId="18">'Профили и полосы'!#REF!</definedName>
    <definedName name="Скидка" localSheetId="19">'Профили НСТ'!#REF!</definedName>
    <definedName name="Скидка" localSheetId="22">'Скобы, прижим'!#REF!</definedName>
    <definedName name="Скидка" localSheetId="25">Соединители!#REF!</definedName>
    <definedName name="Скидка" localSheetId="17">'С-профили'!#REF!</definedName>
    <definedName name="Скидка" localSheetId="13">Стойки!#REF!</definedName>
    <definedName name="Скидка" localSheetId="4">'СТРАТ проф'!#REF!</definedName>
    <definedName name="Скидка">'Провол лоток'!$H$33</definedName>
    <definedName name="ФОТООГЛАВЛЕНИЕ">'Метизы, крепеж, такелаж'!$J$3</definedName>
  </definedNames>
  <calcPr calcId="124519" refMode="R1C1"/>
  <fileRecoveryPr repairLoad="1"/>
</workbook>
</file>

<file path=xl/calcChain.xml><?xml version="1.0" encoding="utf-8"?>
<calcChain xmlns="http://schemas.openxmlformats.org/spreadsheetml/2006/main">
  <c r="I3" i="32"/>
  <c r="I3" i="35" l="1"/>
  <c r="J3" i="52" l="1"/>
  <c r="I36" s="1"/>
  <c r="I37"/>
  <c r="I11" l="1"/>
  <c r="J11" s="1"/>
  <c r="L11" s="1"/>
  <c r="M11" l="1"/>
  <c r="K11"/>
  <c r="I14"/>
  <c r="I23"/>
  <c r="I32"/>
  <c r="I6"/>
  <c r="J6" s="1"/>
  <c r="I49"/>
  <c r="J49" s="1"/>
  <c r="I16"/>
  <c r="I25"/>
  <c r="I34"/>
  <c r="I8"/>
  <c r="J8" s="1"/>
  <c r="I20"/>
  <c r="I30"/>
  <c r="I41"/>
  <c r="I18"/>
  <c r="I27"/>
  <c r="I10"/>
  <c r="J10" s="1"/>
  <c r="I39"/>
  <c r="J39" s="1"/>
  <c r="I40"/>
  <c r="J40" s="1"/>
  <c r="I13"/>
  <c r="J13" s="1"/>
  <c r="I15"/>
  <c r="I17"/>
  <c r="I19"/>
  <c r="I22"/>
  <c r="I24"/>
  <c r="I26"/>
  <c r="I28"/>
  <c r="I31"/>
  <c r="I33"/>
  <c r="I35"/>
  <c r="I7"/>
  <c r="J7" s="1"/>
  <c r="I9"/>
  <c r="J9" s="1"/>
  <c r="K5" i="24"/>
  <c r="K5" i="22"/>
  <c r="L9" i="52" l="1"/>
  <c r="M9"/>
  <c r="K9"/>
  <c r="K10"/>
  <c r="L10"/>
  <c r="M10"/>
  <c r="M7"/>
  <c r="L7"/>
  <c r="K7"/>
  <c r="K8"/>
  <c r="M8"/>
  <c r="L8"/>
  <c r="M6"/>
  <c r="K6"/>
  <c r="L6"/>
  <c r="I42"/>
  <c r="J41"/>
  <c r="K3" i="27"/>
  <c r="L4" i="23"/>
  <c r="J42" i="52" l="1"/>
  <c r="I43"/>
  <c r="M18" i="27"/>
  <c r="I44" i="52" l="1"/>
  <c r="J43"/>
  <c r="J28"/>
  <c r="M28" s="1"/>
  <c r="J27"/>
  <c r="J26"/>
  <c r="J25"/>
  <c r="J24"/>
  <c r="M24" s="1"/>
  <c r="J23"/>
  <c r="J22"/>
  <c r="J37"/>
  <c r="L37" s="1"/>
  <c r="J36"/>
  <c r="M36" s="1"/>
  <c r="J35"/>
  <c r="J34"/>
  <c r="J33"/>
  <c r="J32"/>
  <c r="M32" s="1"/>
  <c r="J31"/>
  <c r="J20"/>
  <c r="J19"/>
  <c r="M19" s="1"/>
  <c r="J18"/>
  <c r="J17"/>
  <c r="J16"/>
  <c r="J15"/>
  <c r="M15" s="1"/>
  <c r="J14"/>
  <c r="G69"/>
  <c r="G68"/>
  <c r="G67"/>
  <c r="G66"/>
  <c r="G65"/>
  <c r="G64"/>
  <c r="G63"/>
  <c r="G62"/>
  <c r="G61"/>
  <c r="G60"/>
  <c r="G59"/>
  <c r="G58"/>
  <c r="G57"/>
  <c r="G56"/>
  <c r="O8" i="23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7"/>
  <c r="L57"/>
  <c r="P57" s="1"/>
  <c r="L58"/>
  <c r="Q58" s="1"/>
  <c r="L59"/>
  <c r="Q59" s="1"/>
  <c r="L60"/>
  <c r="P60" s="1"/>
  <c r="L66"/>
  <c r="P66" s="1"/>
  <c r="L67"/>
  <c r="Q67" s="1"/>
  <c r="L68"/>
  <c r="Q68" s="1"/>
  <c r="L69"/>
  <c r="P69" s="1"/>
  <c r="L75"/>
  <c r="P75" s="1"/>
  <c r="L76"/>
  <c r="Q76" s="1"/>
  <c r="L77"/>
  <c r="Q77" s="1"/>
  <c r="L78"/>
  <c r="P78" s="1"/>
  <c r="L84"/>
  <c r="P84" s="1"/>
  <c r="L85"/>
  <c r="Q85" s="1"/>
  <c r="L86"/>
  <c r="Q86" s="1"/>
  <c r="L87"/>
  <c r="P87" s="1"/>
  <c r="L93"/>
  <c r="P93" s="1"/>
  <c r="L94"/>
  <c r="Q94" s="1"/>
  <c r="L95"/>
  <c r="Q95" s="1"/>
  <c r="L96"/>
  <c r="P96" s="1"/>
  <c r="L102"/>
  <c r="P102" s="1"/>
  <c r="L103"/>
  <c r="Q103" s="1"/>
  <c r="L104"/>
  <c r="Q104" s="1"/>
  <c r="L105"/>
  <c r="P105" s="1"/>
  <c r="L111"/>
  <c r="P111" s="1"/>
  <c r="L112"/>
  <c r="Q112" s="1"/>
  <c r="L113"/>
  <c r="Q113" s="1"/>
  <c r="L114"/>
  <c r="P114" s="1"/>
  <c r="L120"/>
  <c r="P120" s="1"/>
  <c r="L121"/>
  <c r="Q121" s="1"/>
  <c r="L122"/>
  <c r="Q122" s="1"/>
  <c r="L123"/>
  <c r="P123" s="1"/>
  <c r="L129"/>
  <c r="P129" s="1"/>
  <c r="L130"/>
  <c r="Q130" s="1"/>
  <c r="L131"/>
  <c r="Q131" s="1"/>
  <c r="L132"/>
  <c r="P132" s="1"/>
  <c r="L138"/>
  <c r="P138" s="1"/>
  <c r="L139"/>
  <c r="Q139" s="1"/>
  <c r="L140"/>
  <c r="Q140" s="1"/>
  <c r="L141"/>
  <c r="P141" s="1"/>
  <c r="L147"/>
  <c r="N147" s="1"/>
  <c r="L148"/>
  <c r="Q148" s="1"/>
  <c r="L149"/>
  <c r="Q149" s="1"/>
  <c r="L150"/>
  <c r="L156"/>
  <c r="M156" s="1"/>
  <c r="L157"/>
  <c r="Q157" s="1"/>
  <c r="L158"/>
  <c r="Q158" s="1"/>
  <c r="L159"/>
  <c r="L165"/>
  <c r="M165" s="1"/>
  <c r="L166"/>
  <c r="Q166" s="1"/>
  <c r="L167"/>
  <c r="Q167" s="1"/>
  <c r="L168"/>
  <c r="L174"/>
  <c r="Q174" s="1"/>
  <c r="L175"/>
  <c r="Q175" s="1"/>
  <c r="L176"/>
  <c r="Q176" s="1"/>
  <c r="L177"/>
  <c r="L183"/>
  <c r="N183" s="1"/>
  <c r="L184"/>
  <c r="Q184" s="1"/>
  <c r="L185"/>
  <c r="Q185" s="1"/>
  <c r="L186"/>
  <c r="L48"/>
  <c r="L49"/>
  <c r="Q49" s="1"/>
  <c r="L50"/>
  <c r="N50" s="1"/>
  <c r="L51"/>
  <c r="N51" s="1"/>
  <c r="L39"/>
  <c r="L40"/>
  <c r="Q40" s="1"/>
  <c r="L41"/>
  <c r="Q41" s="1"/>
  <c r="L42"/>
  <c r="Q42" s="1"/>
  <c r="I45" i="52" l="1"/>
  <c r="I53"/>
  <c r="J53" s="1"/>
  <c r="J44"/>
  <c r="N174" i="23"/>
  <c r="N102"/>
  <c r="M174"/>
  <c r="N57"/>
  <c r="P51"/>
  <c r="M102"/>
  <c r="Q120"/>
  <c r="M138"/>
  <c r="M75"/>
  <c r="N138"/>
  <c r="N75"/>
  <c r="Q156"/>
  <c r="Q84"/>
  <c r="P104"/>
  <c r="P77"/>
  <c r="M183"/>
  <c r="M111"/>
  <c r="M66"/>
  <c r="N129"/>
  <c r="N66"/>
  <c r="Q129"/>
  <c r="Q57"/>
  <c r="P122"/>
  <c r="P95"/>
  <c r="P50"/>
  <c r="P140"/>
  <c r="P113"/>
  <c r="P68"/>
  <c r="P41"/>
  <c r="M147"/>
  <c r="M84"/>
  <c r="N165"/>
  <c r="N93"/>
  <c r="Q165"/>
  <c r="Q93"/>
  <c r="P131"/>
  <c r="P86"/>
  <c r="P59"/>
  <c r="Q39"/>
  <c r="P39"/>
  <c r="Q48"/>
  <c r="P48"/>
  <c r="M129"/>
  <c r="M93"/>
  <c r="M57"/>
  <c r="N156"/>
  <c r="N120"/>
  <c r="N84"/>
  <c r="Q183"/>
  <c r="Q147"/>
  <c r="Q111"/>
  <c r="Q75"/>
  <c r="P42"/>
  <c r="Q186"/>
  <c r="N186"/>
  <c r="M177"/>
  <c r="Q177"/>
  <c r="N177"/>
  <c r="Q168"/>
  <c r="N168"/>
  <c r="M168"/>
  <c r="M159"/>
  <c r="Q159"/>
  <c r="N159"/>
  <c r="Q150"/>
  <c r="N150"/>
  <c r="M150"/>
  <c r="M141"/>
  <c r="Q141"/>
  <c r="N141"/>
  <c r="Q132"/>
  <c r="N132"/>
  <c r="M132"/>
  <c r="M123"/>
  <c r="Q123"/>
  <c r="N123"/>
  <c r="Q114"/>
  <c r="N114"/>
  <c r="M114"/>
  <c r="M105"/>
  <c r="Q105"/>
  <c r="N105"/>
  <c r="Q96"/>
  <c r="N96"/>
  <c r="M96"/>
  <c r="M87"/>
  <c r="Q87"/>
  <c r="N87"/>
  <c r="Q78"/>
  <c r="N78"/>
  <c r="M78"/>
  <c r="M69"/>
  <c r="Q69"/>
  <c r="N69"/>
  <c r="N60"/>
  <c r="Q60"/>
  <c r="M60"/>
  <c r="M186"/>
  <c r="M120"/>
  <c r="N111"/>
  <c r="Q138"/>
  <c r="Q102"/>
  <c r="Q66"/>
  <c r="M185"/>
  <c r="M176"/>
  <c r="M167"/>
  <c r="M158"/>
  <c r="M149"/>
  <c r="M140"/>
  <c r="M131"/>
  <c r="M122"/>
  <c r="M113"/>
  <c r="M104"/>
  <c r="M95"/>
  <c r="M86"/>
  <c r="M77"/>
  <c r="M68"/>
  <c r="M59"/>
  <c r="N185"/>
  <c r="N176"/>
  <c r="N167"/>
  <c r="N158"/>
  <c r="N149"/>
  <c r="N140"/>
  <c r="N131"/>
  <c r="N122"/>
  <c r="N113"/>
  <c r="N104"/>
  <c r="N95"/>
  <c r="N86"/>
  <c r="N77"/>
  <c r="N68"/>
  <c r="N59"/>
  <c r="P139"/>
  <c r="P130"/>
  <c r="P121"/>
  <c r="P112"/>
  <c r="P103"/>
  <c r="P94"/>
  <c r="P85"/>
  <c r="P76"/>
  <c r="P67"/>
  <c r="P58"/>
  <c r="P49"/>
  <c r="P40"/>
  <c r="M184"/>
  <c r="M175"/>
  <c r="M166"/>
  <c r="M157"/>
  <c r="M148"/>
  <c r="M139"/>
  <c r="M130"/>
  <c r="M121"/>
  <c r="M112"/>
  <c r="M103"/>
  <c r="M94"/>
  <c r="M85"/>
  <c r="M76"/>
  <c r="M67"/>
  <c r="M58"/>
  <c r="N184"/>
  <c r="N175"/>
  <c r="N166"/>
  <c r="N157"/>
  <c r="N148"/>
  <c r="N139"/>
  <c r="N130"/>
  <c r="N121"/>
  <c r="N112"/>
  <c r="N103"/>
  <c r="N94"/>
  <c r="N85"/>
  <c r="N76"/>
  <c r="N67"/>
  <c r="N58"/>
  <c r="K26" i="52"/>
  <c r="M26"/>
  <c r="L26"/>
  <c r="L14"/>
  <c r="M14"/>
  <c r="K14"/>
  <c r="K17"/>
  <c r="M17"/>
  <c r="L17"/>
  <c r="L20"/>
  <c r="M20"/>
  <c r="K20"/>
  <c r="L33"/>
  <c r="M33"/>
  <c r="K33"/>
  <c r="L27"/>
  <c r="M27"/>
  <c r="K27"/>
  <c r="L16"/>
  <c r="M16"/>
  <c r="K16"/>
  <c r="L23"/>
  <c r="K23"/>
  <c r="M23"/>
  <c r="L18"/>
  <c r="M18"/>
  <c r="K18"/>
  <c r="L31"/>
  <c r="M31"/>
  <c r="K31"/>
  <c r="K34"/>
  <c r="M34"/>
  <c r="L34"/>
  <c r="M37"/>
  <c r="K37"/>
  <c r="K13"/>
  <c r="L13"/>
  <c r="M13"/>
  <c r="L35"/>
  <c r="M35"/>
  <c r="K35"/>
  <c r="K22"/>
  <c r="M22"/>
  <c r="L22"/>
  <c r="L25"/>
  <c r="K25"/>
  <c r="M25"/>
  <c r="L15"/>
  <c r="L19"/>
  <c r="J30"/>
  <c r="L32"/>
  <c r="L36"/>
  <c r="L24"/>
  <c r="L28"/>
  <c r="K15"/>
  <c r="K19"/>
  <c r="K32"/>
  <c r="K36"/>
  <c r="K24"/>
  <c r="K28"/>
  <c r="I57"/>
  <c r="J57" s="1"/>
  <c r="L57" s="1"/>
  <c r="I66"/>
  <c r="J66" s="1"/>
  <c r="K66" s="1"/>
  <c r="I83"/>
  <c r="J83" s="1"/>
  <c r="K83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7"/>
  <c r="J67" s="1"/>
  <c r="I65"/>
  <c r="J65" s="1"/>
  <c r="I63"/>
  <c r="J63" s="1"/>
  <c r="I61"/>
  <c r="J61" s="1"/>
  <c r="I59"/>
  <c r="J59" s="1"/>
  <c r="I96"/>
  <c r="J96" s="1"/>
  <c r="I92"/>
  <c r="J92" s="1"/>
  <c r="I88"/>
  <c r="J88" s="1"/>
  <c r="I84"/>
  <c r="J84" s="1"/>
  <c r="I80"/>
  <c r="J80" s="1"/>
  <c r="I76"/>
  <c r="J76" s="1"/>
  <c r="I72"/>
  <c r="J72" s="1"/>
  <c r="I98"/>
  <c r="J98" s="1"/>
  <c r="I90"/>
  <c r="J90" s="1"/>
  <c r="I82"/>
  <c r="J82" s="1"/>
  <c r="I74"/>
  <c r="J74" s="1"/>
  <c r="I68"/>
  <c r="J68" s="1"/>
  <c r="I94"/>
  <c r="J94" s="1"/>
  <c r="I86"/>
  <c r="J86" s="1"/>
  <c r="I78"/>
  <c r="J78" s="1"/>
  <c r="I70"/>
  <c r="J70" s="1"/>
  <c r="I58"/>
  <c r="J58" s="1"/>
  <c r="I62"/>
  <c r="J62" s="1"/>
  <c r="I71"/>
  <c r="J71" s="1"/>
  <c r="I55"/>
  <c r="J55" s="1"/>
  <c r="I60"/>
  <c r="J60" s="1"/>
  <c r="I75"/>
  <c r="J75" s="1"/>
  <c r="I91"/>
  <c r="J91" s="1"/>
  <c r="I87"/>
  <c r="J87" s="1"/>
  <c r="I56"/>
  <c r="J56" s="1"/>
  <c r="I64"/>
  <c r="J64" s="1"/>
  <c r="I79"/>
  <c r="J79" s="1"/>
  <c r="I95"/>
  <c r="J95" s="1"/>
  <c r="M50" i="23"/>
  <c r="M49"/>
  <c r="M51"/>
  <c r="Q51"/>
  <c r="Q50"/>
  <c r="M39"/>
  <c r="N39"/>
  <c r="N48"/>
  <c r="M42"/>
  <c r="N42"/>
  <c r="M41"/>
  <c r="N41"/>
  <c r="M40"/>
  <c r="N40"/>
  <c r="M48"/>
  <c r="N49"/>
  <c r="L30"/>
  <c r="L31"/>
  <c r="L32"/>
  <c r="L33"/>
  <c r="L21"/>
  <c r="L22"/>
  <c r="L23"/>
  <c r="L24"/>
  <c r="L13"/>
  <c r="L14"/>
  <c r="L15"/>
  <c r="I47" i="52" l="1"/>
  <c r="J45"/>
  <c r="I46"/>
  <c r="Q23" i="23"/>
  <c r="P23"/>
  <c r="Q22"/>
  <c r="P22"/>
  <c r="Q30"/>
  <c r="P30"/>
  <c r="M15"/>
  <c r="P15"/>
  <c r="Q32"/>
  <c r="P32"/>
  <c r="M14"/>
  <c r="P14"/>
  <c r="Q31"/>
  <c r="P31"/>
  <c r="N13"/>
  <c r="P13"/>
  <c r="Q21"/>
  <c r="P21"/>
  <c r="Q24"/>
  <c r="P24"/>
  <c r="Q33"/>
  <c r="P33"/>
  <c r="M66" i="52"/>
  <c r="K30"/>
  <c r="M30"/>
  <c r="L30"/>
  <c r="L83"/>
  <c r="L66"/>
  <c r="M83"/>
  <c r="K57"/>
  <c r="M57"/>
  <c r="L74"/>
  <c r="K74"/>
  <c r="M74"/>
  <c r="M84"/>
  <c r="K84"/>
  <c r="L84"/>
  <c r="M59"/>
  <c r="K59"/>
  <c r="L59"/>
  <c r="M81"/>
  <c r="L81"/>
  <c r="K81"/>
  <c r="K79"/>
  <c r="L79"/>
  <c r="M79"/>
  <c r="K87"/>
  <c r="L87"/>
  <c r="M87"/>
  <c r="K91"/>
  <c r="L91"/>
  <c r="M91"/>
  <c r="K62"/>
  <c r="L62"/>
  <c r="M62"/>
  <c r="L78"/>
  <c r="K78"/>
  <c r="M78"/>
  <c r="L82"/>
  <c r="K82"/>
  <c r="M82"/>
  <c r="M72"/>
  <c r="K72"/>
  <c r="L72"/>
  <c r="M88"/>
  <c r="K88"/>
  <c r="L88"/>
  <c r="M61"/>
  <c r="L61"/>
  <c r="K61"/>
  <c r="M69"/>
  <c r="L69"/>
  <c r="K69"/>
  <c r="M85"/>
  <c r="L85"/>
  <c r="K85"/>
  <c r="L70"/>
  <c r="K70"/>
  <c r="M70"/>
  <c r="M67"/>
  <c r="L67"/>
  <c r="K67"/>
  <c r="M97"/>
  <c r="L97"/>
  <c r="K97"/>
  <c r="K39"/>
  <c r="M39"/>
  <c r="L39"/>
  <c r="L86"/>
  <c r="K86"/>
  <c r="M86"/>
  <c r="L90"/>
  <c r="K90"/>
  <c r="M90"/>
  <c r="M76"/>
  <c r="K76"/>
  <c r="L76"/>
  <c r="M92"/>
  <c r="K92"/>
  <c r="L92"/>
  <c r="M63"/>
  <c r="L63"/>
  <c r="K63"/>
  <c r="M73"/>
  <c r="L73"/>
  <c r="K73"/>
  <c r="M89"/>
  <c r="L89"/>
  <c r="K89"/>
  <c r="K95"/>
  <c r="L95"/>
  <c r="M95"/>
  <c r="L55"/>
  <c r="M55"/>
  <c r="K55"/>
  <c r="K64"/>
  <c r="M64"/>
  <c r="L64"/>
  <c r="M44"/>
  <c r="L44"/>
  <c r="K44"/>
  <c r="K42"/>
  <c r="L42"/>
  <c r="M42"/>
  <c r="K75"/>
  <c r="L75"/>
  <c r="M75"/>
  <c r="L58"/>
  <c r="K58"/>
  <c r="M58"/>
  <c r="L56"/>
  <c r="K56"/>
  <c r="M56"/>
  <c r="K60"/>
  <c r="M60"/>
  <c r="L60"/>
  <c r="K71"/>
  <c r="L71"/>
  <c r="M71"/>
  <c r="L94"/>
  <c r="K94"/>
  <c r="M94"/>
  <c r="K68"/>
  <c r="M68"/>
  <c r="L68"/>
  <c r="L98"/>
  <c r="K98"/>
  <c r="M98"/>
  <c r="M80"/>
  <c r="K80"/>
  <c r="L80"/>
  <c r="M96"/>
  <c r="K96"/>
  <c r="L96"/>
  <c r="M65"/>
  <c r="L65"/>
  <c r="K65"/>
  <c r="M77"/>
  <c r="L77"/>
  <c r="K77"/>
  <c r="M93"/>
  <c r="L93"/>
  <c r="K93"/>
  <c r="Q15" i="23"/>
  <c r="M13"/>
  <c r="N15"/>
  <c r="M23"/>
  <c r="N32"/>
  <c r="Q14"/>
  <c r="M22"/>
  <c r="N22"/>
  <c r="N31"/>
  <c r="N14"/>
  <c r="Q13"/>
  <c r="M21"/>
  <c r="N21"/>
  <c r="M30"/>
  <c r="N30"/>
  <c r="N23"/>
  <c r="M32"/>
  <c r="M31"/>
  <c r="M24"/>
  <c r="N24"/>
  <c r="M33"/>
  <c r="N33"/>
  <c r="L4" i="31"/>
  <c r="I48" i="52" l="1"/>
  <c r="J46"/>
  <c r="J47"/>
  <c r="I52"/>
  <c r="J52" s="1"/>
  <c r="M52" s="1"/>
  <c r="L43"/>
  <c r="M43"/>
  <c r="K43"/>
  <c r="M40"/>
  <c r="K40"/>
  <c r="L40"/>
  <c r="L53"/>
  <c r="M53"/>
  <c r="K53"/>
  <c r="L49"/>
  <c r="M49"/>
  <c r="K49"/>
  <c r="L41"/>
  <c r="K41"/>
  <c r="M41"/>
  <c r="L45"/>
  <c r="M45"/>
  <c r="K45"/>
  <c r="J3" i="36"/>
  <c r="L52" i="52" l="1"/>
  <c r="K52"/>
  <c r="L47"/>
  <c r="K47"/>
  <c r="M47"/>
  <c r="K46"/>
  <c r="M46"/>
  <c r="L46"/>
  <c r="J48"/>
  <c r="I51"/>
  <c r="J51" s="1"/>
  <c r="I50"/>
  <c r="J50" s="1"/>
  <c r="I3" i="19"/>
  <c r="I3" i="44"/>
  <c r="I3" i="39"/>
  <c r="I3" i="38"/>
  <c r="L3" i="28"/>
  <c r="L4" i="51"/>
  <c r="L4" i="50"/>
  <c r="I3" i="18"/>
  <c r="I3" i="48"/>
  <c r="I3" i="26"/>
  <c r="J5" i="25"/>
  <c r="L3" i="21"/>
  <c r="I3" i="40"/>
  <c r="I3" i="34"/>
  <c r="I3" i="5"/>
  <c r="H50" s="1"/>
  <c r="I50" s="1"/>
  <c r="J50" s="1"/>
  <c r="K48" i="52" l="1"/>
  <c r="L48"/>
  <c r="M48"/>
  <c r="L50"/>
  <c r="M50"/>
  <c r="K50"/>
  <c r="K51"/>
  <c r="M51"/>
  <c r="L51"/>
  <c r="H196" i="40"/>
  <c r="H198"/>
  <c r="H200"/>
  <c r="H202"/>
  <c r="H204"/>
  <c r="H206"/>
  <c r="H208"/>
  <c r="H210"/>
  <c r="H212"/>
  <c r="H214"/>
  <c r="H216"/>
  <c r="H218"/>
  <c r="H220"/>
  <c r="H222"/>
  <c r="H197"/>
  <c r="H199"/>
  <c r="H201"/>
  <c r="H203"/>
  <c r="H205"/>
  <c r="H207"/>
  <c r="H209"/>
  <c r="H211"/>
  <c r="H213"/>
  <c r="H215"/>
  <c r="H217"/>
  <c r="H219"/>
  <c r="H221"/>
  <c r="H223"/>
  <c r="H47" i="5"/>
  <c r="H49"/>
  <c r="I49" s="1"/>
  <c r="J49" s="1"/>
  <c r="I39" i="39"/>
  <c r="K39" s="1"/>
  <c r="H39"/>
  <c r="J39" l="1"/>
  <c r="L39"/>
  <c r="K140" i="31" l="1"/>
  <c r="L140" s="1"/>
  <c r="K137"/>
  <c r="L137" s="1"/>
  <c r="K139"/>
  <c r="L139" s="1"/>
  <c r="K141"/>
  <c r="L141" s="1"/>
  <c r="K138"/>
  <c r="L138" s="1"/>
  <c r="K81"/>
  <c r="L81" s="1"/>
  <c r="K77"/>
  <c r="K80"/>
  <c r="L80" s="1"/>
  <c r="K82"/>
  <c r="L82" s="1"/>
  <c r="K79"/>
  <c r="L79" s="1"/>
  <c r="K78"/>
  <c r="L78" s="1"/>
  <c r="I5" i="36"/>
  <c r="J5" s="1"/>
  <c r="H5" i="40"/>
  <c r="M5" i="36" l="1"/>
  <c r="L5"/>
  <c r="K5"/>
  <c r="R141" i="31"/>
  <c r="N141"/>
  <c r="Q141"/>
  <c r="M141"/>
  <c r="O141"/>
  <c r="P141"/>
  <c r="P139"/>
  <c r="Q139"/>
  <c r="O139"/>
  <c r="N139"/>
  <c r="M139"/>
  <c r="R139"/>
  <c r="R137"/>
  <c r="N137"/>
  <c r="O137"/>
  <c r="Q137"/>
  <c r="M137"/>
  <c r="P137"/>
  <c r="O138"/>
  <c r="M138"/>
  <c r="R138"/>
  <c r="N138"/>
  <c r="P138"/>
  <c r="Q138"/>
  <c r="Q140"/>
  <c r="M140"/>
  <c r="N140"/>
  <c r="P140"/>
  <c r="R140"/>
  <c r="O140"/>
  <c r="R82"/>
  <c r="N82"/>
  <c r="Q82"/>
  <c r="M82"/>
  <c r="O82"/>
  <c r="P82"/>
  <c r="P80"/>
  <c r="O80"/>
  <c r="Q80"/>
  <c r="M80"/>
  <c r="R80"/>
  <c r="N80"/>
  <c r="R78"/>
  <c r="N78"/>
  <c r="Q78"/>
  <c r="M78"/>
  <c r="O78"/>
  <c r="P78"/>
  <c r="O79"/>
  <c r="N79"/>
  <c r="P79"/>
  <c r="R79"/>
  <c r="Q79"/>
  <c r="M79"/>
  <c r="Q81"/>
  <c r="M81"/>
  <c r="P81"/>
  <c r="R81"/>
  <c r="N81"/>
  <c r="O81"/>
  <c r="H19" i="40"/>
  <c r="H18"/>
  <c r="N18" i="27" l="1"/>
  <c r="O18"/>
  <c r="J32"/>
  <c r="J30"/>
  <c r="J28"/>
  <c r="J25"/>
  <c r="J21"/>
  <c r="J17"/>
  <c r="J13"/>
  <c r="J8"/>
  <c r="K27" i="50"/>
  <c r="H19" i="48"/>
  <c r="K8" i="27"/>
  <c r="O8" s="1"/>
  <c r="H26" i="18" l="1"/>
  <c r="I26" s="1"/>
  <c r="H25"/>
  <c r="K25" i="50"/>
  <c r="L25" s="1"/>
  <c r="K26"/>
  <c r="L26" s="1"/>
  <c r="K24"/>
  <c r="H18" i="48"/>
  <c r="M8" i="27"/>
  <c r="N8"/>
  <c r="K32"/>
  <c r="M32" s="1"/>
  <c r="K30"/>
  <c r="M30" s="1"/>
  <c r="K28"/>
  <c r="K25"/>
  <c r="M25" s="1"/>
  <c r="K21"/>
  <c r="M21" s="1"/>
  <c r="P8"/>
  <c r="K17"/>
  <c r="M17" s="1"/>
  <c r="K13"/>
  <c r="M13" s="1"/>
  <c r="L8"/>
  <c r="L27" i="50"/>
  <c r="L28" i="27" l="1"/>
  <c r="M28"/>
  <c r="L26" i="18"/>
  <c r="K26"/>
  <c r="R27" i="50"/>
  <c r="Q27"/>
  <c r="P27"/>
  <c r="O27"/>
  <c r="O26"/>
  <c r="P26"/>
  <c r="Q26"/>
  <c r="O25"/>
  <c r="P25"/>
  <c r="Q25"/>
  <c r="O13" i="27"/>
  <c r="N13"/>
  <c r="P25"/>
  <c r="O25"/>
  <c r="N25"/>
  <c r="P30"/>
  <c r="O30"/>
  <c r="N30"/>
  <c r="P17"/>
  <c r="O17"/>
  <c r="N17"/>
  <c r="P32"/>
  <c r="O32"/>
  <c r="N32"/>
  <c r="P28"/>
  <c r="O28"/>
  <c r="N28"/>
  <c r="P21"/>
  <c r="O21"/>
  <c r="N21"/>
  <c r="L32"/>
  <c r="L30"/>
  <c r="L17"/>
  <c r="L21"/>
  <c r="L13"/>
  <c r="P13"/>
  <c r="L25"/>
  <c r="R25" i="50"/>
  <c r="M25"/>
  <c r="N25"/>
  <c r="R26"/>
  <c r="N26"/>
  <c r="M26"/>
  <c r="N27"/>
  <c r="M27"/>
  <c r="L24" l="1"/>
  <c r="Q24" l="1"/>
  <c r="P24"/>
  <c r="O24"/>
  <c r="R24"/>
  <c r="N24"/>
  <c r="M24"/>
  <c r="K150" i="31"/>
  <c r="L150" s="1"/>
  <c r="Q150" l="1"/>
  <c r="P150"/>
  <c r="O150"/>
  <c r="R150"/>
  <c r="N150"/>
  <c r="M150"/>
  <c r="I19" i="36" l="1"/>
  <c r="J19" s="1"/>
  <c r="H12" i="32" l="1"/>
  <c r="H28"/>
  <c r="I28" s="1"/>
  <c r="H11"/>
  <c r="H27"/>
  <c r="M19" i="36"/>
  <c r="K19"/>
  <c r="L19"/>
  <c r="K178" i="31"/>
  <c r="K174"/>
  <c r="K173"/>
  <c r="K176"/>
  <c r="K175"/>
  <c r="K172"/>
  <c r="K177"/>
  <c r="K149"/>
  <c r="K167"/>
  <c r="K166"/>
  <c r="K165"/>
  <c r="K164"/>
  <c r="H150" i="35"/>
  <c r="H7"/>
  <c r="I7" s="1"/>
  <c r="L7" s="1"/>
  <c r="H12"/>
  <c r="I12" s="1"/>
  <c r="H18"/>
  <c r="I18" s="1"/>
  <c r="H10"/>
  <c r="I10" s="1"/>
  <c r="H8"/>
  <c r="H14"/>
  <c r="I14" s="1"/>
  <c r="H15"/>
  <c r="I15" s="1"/>
  <c r="H13" i="40"/>
  <c r="I13" s="1"/>
  <c r="I12" i="32" l="1"/>
  <c r="L12" s="1"/>
  <c r="H18"/>
  <c r="L167" i="31"/>
  <c r="R167" s="1"/>
  <c r="L175"/>
  <c r="M175" s="1"/>
  <c r="L176"/>
  <c r="R176" s="1"/>
  <c r="L165"/>
  <c r="M165" s="1"/>
  <c r="L177"/>
  <c r="R177" s="1"/>
  <c r="L173"/>
  <c r="L166"/>
  <c r="R166" s="1"/>
  <c r="L172"/>
  <c r="L174"/>
  <c r="M174" s="1"/>
  <c r="L28" i="32"/>
  <c r="K28"/>
  <c r="N13" i="40"/>
  <c r="K13"/>
  <c r="L13" s="1"/>
  <c r="J13"/>
  <c r="I203"/>
  <c r="K203" s="1"/>
  <c r="L203" s="1"/>
  <c r="H12"/>
  <c r="I12" s="1"/>
  <c r="I218"/>
  <c r="N218" s="1"/>
  <c r="I205"/>
  <c r="I204"/>
  <c r="K204" s="1"/>
  <c r="L204" s="1"/>
  <c r="I221"/>
  <c r="I220"/>
  <c r="N220" s="1"/>
  <c r="I217"/>
  <c r="I215"/>
  <c r="I222"/>
  <c r="K7" i="35"/>
  <c r="L15"/>
  <c r="J15"/>
  <c r="K15"/>
  <c r="L14"/>
  <c r="K14"/>
  <c r="J14"/>
  <c r="L12"/>
  <c r="J12"/>
  <c r="K12"/>
  <c r="L18"/>
  <c r="K18"/>
  <c r="J18"/>
  <c r="J7"/>
  <c r="H16"/>
  <c r="I16" s="1"/>
  <c r="I8"/>
  <c r="K10"/>
  <c r="L10"/>
  <c r="J10"/>
  <c r="I202" i="40"/>
  <c r="I211"/>
  <c r="K13" i="51"/>
  <c r="L13" s="1"/>
  <c r="K12" i="32" l="1"/>
  <c r="I18"/>
  <c r="H24"/>
  <c r="I24" s="1"/>
  <c r="N174" i="31"/>
  <c r="N167"/>
  <c r="M177"/>
  <c r="N177"/>
  <c r="R174"/>
  <c r="M167"/>
  <c r="M176"/>
  <c r="M166"/>
  <c r="R172"/>
  <c r="Q172"/>
  <c r="P172"/>
  <c r="O172"/>
  <c r="Q176"/>
  <c r="P176"/>
  <c r="O176"/>
  <c r="N175"/>
  <c r="Q175"/>
  <c r="P175"/>
  <c r="O175"/>
  <c r="O165"/>
  <c r="Q165"/>
  <c r="P165"/>
  <c r="P166"/>
  <c r="O166"/>
  <c r="Q166"/>
  <c r="N165"/>
  <c r="N172"/>
  <c r="O173"/>
  <c r="Q173"/>
  <c r="P173"/>
  <c r="N166"/>
  <c r="R165"/>
  <c r="M172"/>
  <c r="M173"/>
  <c r="N176"/>
  <c r="P174"/>
  <c r="O174"/>
  <c r="Q174"/>
  <c r="O177"/>
  <c r="Q177"/>
  <c r="P177"/>
  <c r="Q167"/>
  <c r="P167"/>
  <c r="O167"/>
  <c r="R173"/>
  <c r="N173"/>
  <c r="R175"/>
  <c r="J218" i="40"/>
  <c r="N203"/>
  <c r="J12"/>
  <c r="N12"/>
  <c r="K12"/>
  <c r="L12" s="1"/>
  <c r="K218"/>
  <c r="L218" s="1"/>
  <c r="K205"/>
  <c r="L205" s="1"/>
  <c r="N205"/>
  <c r="K220"/>
  <c r="L220" s="1"/>
  <c r="N221"/>
  <c r="K221"/>
  <c r="L221" s="1"/>
  <c r="J221"/>
  <c r="J220"/>
  <c r="J217"/>
  <c r="N217"/>
  <c r="K217"/>
  <c r="L217" s="1"/>
  <c r="N215"/>
  <c r="K215"/>
  <c r="L215" s="1"/>
  <c r="J215"/>
  <c r="N222"/>
  <c r="K222"/>
  <c r="L222" s="1"/>
  <c r="J222"/>
  <c r="K16" i="35"/>
  <c r="L16"/>
  <c r="J16"/>
  <c r="L8"/>
  <c r="K8"/>
  <c r="J8"/>
  <c r="N204" i="40"/>
  <c r="K211"/>
  <c r="L211" s="1"/>
  <c r="N211"/>
  <c r="N202"/>
  <c r="K202"/>
  <c r="L202" s="1"/>
  <c r="K8" i="51"/>
  <c r="L8" s="1"/>
  <c r="O8" s="1"/>
  <c r="K12"/>
  <c r="L12" s="1"/>
  <c r="O12" s="1"/>
  <c r="K34"/>
  <c r="K36"/>
  <c r="K38"/>
  <c r="K40"/>
  <c r="K42"/>
  <c r="K44"/>
  <c r="K46"/>
  <c r="K48"/>
  <c r="K50"/>
  <c r="K52"/>
  <c r="K54"/>
  <c r="K10"/>
  <c r="L10" s="1"/>
  <c r="O10" s="1"/>
  <c r="K33"/>
  <c r="K35"/>
  <c r="K37"/>
  <c r="K39"/>
  <c r="K41"/>
  <c r="K43"/>
  <c r="K45"/>
  <c r="K47"/>
  <c r="K49"/>
  <c r="K51"/>
  <c r="K53"/>
  <c r="K55"/>
  <c r="K9"/>
  <c r="L9" s="1"/>
  <c r="N9" s="1"/>
  <c r="K11"/>
  <c r="L11" s="1"/>
  <c r="P11" s="1"/>
  <c r="P13"/>
  <c r="N13"/>
  <c r="O13"/>
  <c r="M13"/>
  <c r="K14"/>
  <c r="L14" s="1"/>
  <c r="P14" s="1"/>
  <c r="K30"/>
  <c r="L30" s="1"/>
  <c r="N30" s="1"/>
  <c r="K16"/>
  <c r="L16" s="1"/>
  <c r="K18"/>
  <c r="L18" s="1"/>
  <c r="P18" s="1"/>
  <c r="K26"/>
  <c r="L26" s="1"/>
  <c r="P26" s="1"/>
  <c r="K29"/>
  <c r="L29" s="1"/>
  <c r="K27"/>
  <c r="L27" s="1"/>
  <c r="K25"/>
  <c r="L25" s="1"/>
  <c r="K23"/>
  <c r="L23" s="1"/>
  <c r="K22"/>
  <c r="L22" s="1"/>
  <c r="K20"/>
  <c r="L20" s="1"/>
  <c r="K15"/>
  <c r="L15" s="1"/>
  <c r="K17"/>
  <c r="L17" s="1"/>
  <c r="K19"/>
  <c r="L19" s="1"/>
  <c r="K21"/>
  <c r="L21" s="1"/>
  <c r="K24"/>
  <c r="L24" s="1"/>
  <c r="K28"/>
  <c r="L28" s="1"/>
  <c r="K10" i="50"/>
  <c r="K28"/>
  <c r="K18"/>
  <c r="K13"/>
  <c r="K12"/>
  <c r="K15"/>
  <c r="K9"/>
  <c r="K8"/>
  <c r="K14"/>
  <c r="K16"/>
  <c r="K17"/>
  <c r="K19"/>
  <c r="K20"/>
  <c r="K21"/>
  <c r="K22"/>
  <c r="K23"/>
  <c r="K29"/>
  <c r="K30"/>
  <c r="K7"/>
  <c r="L7" s="1"/>
  <c r="K11"/>
  <c r="Q7" l="1"/>
  <c r="O7"/>
  <c r="P7"/>
  <c r="L10"/>
  <c r="L22"/>
  <c r="R22" s="1"/>
  <c r="L17"/>
  <c r="R17" s="1"/>
  <c r="L9"/>
  <c r="L18"/>
  <c r="N18" s="1"/>
  <c r="L30"/>
  <c r="L21"/>
  <c r="M21" s="1"/>
  <c r="L16"/>
  <c r="L15"/>
  <c r="L28"/>
  <c r="L29"/>
  <c r="R29" s="1"/>
  <c r="L20"/>
  <c r="L14"/>
  <c r="N14" s="1"/>
  <c r="L12"/>
  <c r="L11"/>
  <c r="N11" s="1"/>
  <c r="L23"/>
  <c r="R23" s="1"/>
  <c r="L19"/>
  <c r="R19" s="1"/>
  <c r="L8"/>
  <c r="L13"/>
  <c r="M13" s="1"/>
  <c r="P9" i="51"/>
  <c r="N11"/>
  <c r="P10"/>
  <c r="P8"/>
  <c r="M12"/>
  <c r="P12"/>
  <c r="M10"/>
  <c r="N12"/>
  <c r="N10"/>
  <c r="M11"/>
  <c r="M12" i="50"/>
  <c r="M8" i="51"/>
  <c r="N8"/>
  <c r="O9"/>
  <c r="M9"/>
  <c r="L55"/>
  <c r="L54"/>
  <c r="L53"/>
  <c r="L51"/>
  <c r="L49"/>
  <c r="L47"/>
  <c r="L45"/>
  <c r="L43"/>
  <c r="L41"/>
  <c r="L39"/>
  <c r="L37"/>
  <c r="L35"/>
  <c r="L33"/>
  <c r="L52"/>
  <c r="L50"/>
  <c r="L48"/>
  <c r="L46"/>
  <c r="L44"/>
  <c r="L42"/>
  <c r="L40"/>
  <c r="L38"/>
  <c r="L36"/>
  <c r="L34"/>
  <c r="O11"/>
  <c r="M14"/>
  <c r="N14"/>
  <c r="O14"/>
  <c r="N16"/>
  <c r="O30"/>
  <c r="O26"/>
  <c r="M18"/>
  <c r="M30"/>
  <c r="O16"/>
  <c r="P30"/>
  <c r="P16"/>
  <c r="M16"/>
  <c r="N26"/>
  <c r="N18"/>
  <c r="M26"/>
  <c r="O18"/>
  <c r="P28"/>
  <c r="N28"/>
  <c r="M28"/>
  <c r="O28"/>
  <c r="P24"/>
  <c r="N24"/>
  <c r="M24"/>
  <c r="O24"/>
  <c r="P21"/>
  <c r="N21"/>
  <c r="M21"/>
  <c r="O21"/>
  <c r="P19"/>
  <c r="N19"/>
  <c r="O19"/>
  <c r="M19"/>
  <c r="P17"/>
  <c r="N17"/>
  <c r="O17"/>
  <c r="M17"/>
  <c r="P15"/>
  <c r="N15"/>
  <c r="O15"/>
  <c r="M15"/>
  <c r="P20"/>
  <c r="N20"/>
  <c r="O20"/>
  <c r="M20"/>
  <c r="P23"/>
  <c r="N23"/>
  <c r="O23"/>
  <c r="M23"/>
  <c r="P27"/>
  <c r="N27"/>
  <c r="O27"/>
  <c r="M27"/>
  <c r="P22"/>
  <c r="N22"/>
  <c r="O22"/>
  <c r="M22"/>
  <c r="P25"/>
  <c r="N25"/>
  <c r="O25"/>
  <c r="M25"/>
  <c r="P29"/>
  <c r="N29"/>
  <c r="O29"/>
  <c r="M29"/>
  <c r="R7" i="50"/>
  <c r="N7"/>
  <c r="N21" l="1"/>
  <c r="N22"/>
  <c r="M17"/>
  <c r="N13"/>
  <c r="N29"/>
  <c r="M18"/>
  <c r="N23"/>
  <c r="P19"/>
  <c r="O19"/>
  <c r="Q19"/>
  <c r="Q14"/>
  <c r="P14"/>
  <c r="O14"/>
  <c r="R15"/>
  <c r="P15"/>
  <c r="O15"/>
  <c r="Q15"/>
  <c r="R18"/>
  <c r="Q18"/>
  <c r="O18"/>
  <c r="P18"/>
  <c r="M10"/>
  <c r="Q10"/>
  <c r="O10"/>
  <c r="P10"/>
  <c r="R14"/>
  <c r="M15"/>
  <c r="P23"/>
  <c r="O23"/>
  <c r="Q23"/>
  <c r="O20"/>
  <c r="P20"/>
  <c r="Q20"/>
  <c r="O16"/>
  <c r="Q16"/>
  <c r="P16"/>
  <c r="Q9"/>
  <c r="O9"/>
  <c r="P9"/>
  <c r="M19"/>
  <c r="R9"/>
  <c r="R13"/>
  <c r="P13"/>
  <c r="Q13"/>
  <c r="O13"/>
  <c r="M11"/>
  <c r="P11"/>
  <c r="O11"/>
  <c r="Q11"/>
  <c r="O29"/>
  <c r="Q29"/>
  <c r="P29"/>
  <c r="P21"/>
  <c r="Q21"/>
  <c r="O21"/>
  <c r="O17"/>
  <c r="P17"/>
  <c r="Q17"/>
  <c r="M14"/>
  <c r="N17"/>
  <c r="M29"/>
  <c r="N19"/>
  <c r="R21"/>
  <c r="R11"/>
  <c r="N15"/>
  <c r="R10"/>
  <c r="N10"/>
  <c r="M8"/>
  <c r="O8"/>
  <c r="Q8"/>
  <c r="P8"/>
  <c r="R12"/>
  <c r="O12"/>
  <c r="P12"/>
  <c r="Q12"/>
  <c r="Q30"/>
  <c r="O30"/>
  <c r="P30"/>
  <c r="Q22"/>
  <c r="P22"/>
  <c r="O22"/>
  <c r="R28"/>
  <c r="O28"/>
  <c r="Q28"/>
  <c r="P28"/>
  <c r="N12"/>
  <c r="N20"/>
  <c r="N16"/>
  <c r="N30"/>
  <c r="N8"/>
  <c r="R20"/>
  <c r="R16"/>
  <c r="R30"/>
  <c r="N9"/>
  <c r="M9"/>
  <c r="M20"/>
  <c r="M22"/>
  <c r="M16"/>
  <c r="M23"/>
  <c r="M30"/>
  <c r="M28"/>
  <c r="R8"/>
  <c r="N28"/>
  <c r="P36" i="51"/>
  <c r="N36"/>
  <c r="M36"/>
  <c r="O36"/>
  <c r="P40"/>
  <c r="N40"/>
  <c r="M40"/>
  <c r="O40"/>
  <c r="P44"/>
  <c r="N44"/>
  <c r="M44"/>
  <c r="O44"/>
  <c r="P48"/>
  <c r="N48"/>
  <c r="M48"/>
  <c r="O48"/>
  <c r="P52"/>
  <c r="N52"/>
  <c r="O52"/>
  <c r="M52"/>
  <c r="P35"/>
  <c r="N35"/>
  <c r="O35"/>
  <c r="M35"/>
  <c r="P39"/>
  <c r="N39"/>
  <c r="O39"/>
  <c r="M39"/>
  <c r="P43"/>
  <c r="N43"/>
  <c r="O43"/>
  <c r="M43"/>
  <c r="P47"/>
  <c r="N47"/>
  <c r="O47"/>
  <c r="M47"/>
  <c r="P51"/>
  <c r="N51"/>
  <c r="O51"/>
  <c r="M51"/>
  <c r="P54"/>
  <c r="N54"/>
  <c r="O54"/>
  <c r="M54"/>
  <c r="P34"/>
  <c r="N34"/>
  <c r="M34"/>
  <c r="O34"/>
  <c r="P38"/>
  <c r="N38"/>
  <c r="M38"/>
  <c r="O38"/>
  <c r="P42"/>
  <c r="N42"/>
  <c r="M42"/>
  <c r="O42"/>
  <c r="P46"/>
  <c r="N46"/>
  <c r="M46"/>
  <c r="O46"/>
  <c r="P50"/>
  <c r="N50"/>
  <c r="M50"/>
  <c r="O50"/>
  <c r="P33"/>
  <c r="N33"/>
  <c r="O33"/>
  <c r="M33"/>
  <c r="P37"/>
  <c r="N37"/>
  <c r="O37"/>
  <c r="M37"/>
  <c r="P41"/>
  <c r="N41"/>
  <c r="O41"/>
  <c r="M41"/>
  <c r="P45"/>
  <c r="N45"/>
  <c r="O45"/>
  <c r="M45"/>
  <c r="P49"/>
  <c r="N49"/>
  <c r="O49"/>
  <c r="M49"/>
  <c r="P53"/>
  <c r="N53"/>
  <c r="O53"/>
  <c r="M53"/>
  <c r="P55"/>
  <c r="N55"/>
  <c r="O55"/>
  <c r="M55"/>
  <c r="I150" i="35"/>
  <c r="K150" l="1"/>
  <c r="L150"/>
  <c r="J150"/>
  <c r="G32" i="36" l="1"/>
  <c r="F37" i="35"/>
  <c r="F36"/>
  <c r="F35"/>
  <c r="F34"/>
  <c r="F33"/>
  <c r="F32"/>
  <c r="F31"/>
  <c r="F30"/>
  <c r="F29"/>
  <c r="F28"/>
  <c r="F27"/>
  <c r="F26"/>
  <c r="F25"/>
  <c r="F24"/>
  <c r="H122" l="1"/>
  <c r="I122" s="1"/>
  <c r="J122" s="1"/>
  <c r="I43" i="36"/>
  <c r="J43" s="1"/>
  <c r="I38"/>
  <c r="J38" s="1"/>
  <c r="I40"/>
  <c r="I44"/>
  <c r="J44" s="1"/>
  <c r="I39"/>
  <c r="J39" s="1"/>
  <c r="H204" i="35"/>
  <c r="I204" s="1"/>
  <c r="K26" i="31"/>
  <c r="L26" s="1"/>
  <c r="I19" i="40"/>
  <c r="K19" s="1"/>
  <c r="L19" s="1"/>
  <c r="I56" i="36"/>
  <c r="H15" i="34"/>
  <c r="I15" s="1"/>
  <c r="L15" s="1"/>
  <c r="H23"/>
  <c r="I23" s="1"/>
  <c r="H21"/>
  <c r="I21" s="1"/>
  <c r="H19"/>
  <c r="I19" s="1"/>
  <c r="K19" s="1"/>
  <c r="H17"/>
  <c r="I17" s="1"/>
  <c r="K17" s="1"/>
  <c r="H22"/>
  <c r="I22" s="1"/>
  <c r="K22" s="1"/>
  <c r="H20"/>
  <c r="I20" s="1"/>
  <c r="L20" s="1"/>
  <c r="H18"/>
  <c r="I18" s="1"/>
  <c r="H5"/>
  <c r="H6" i="5"/>
  <c r="I6" s="1"/>
  <c r="M49"/>
  <c r="M50"/>
  <c r="L50"/>
  <c r="K49"/>
  <c r="I5" i="34"/>
  <c r="L5" s="1"/>
  <c r="J27" i="27"/>
  <c r="J11"/>
  <c r="H5" i="5"/>
  <c r="I5" s="1"/>
  <c r="I36" i="36"/>
  <c r="J36" s="1"/>
  <c r="H19" i="5"/>
  <c r="I19" s="1"/>
  <c r="J19" s="1"/>
  <c r="H18"/>
  <c r="I18" s="1"/>
  <c r="J18" s="1"/>
  <c r="H36"/>
  <c r="I36" s="1"/>
  <c r="J36" s="1"/>
  <c r="H34"/>
  <c r="I34" s="1"/>
  <c r="H28"/>
  <c r="I28" s="1"/>
  <c r="J28" s="1"/>
  <c r="H26"/>
  <c r="I26" s="1"/>
  <c r="H24"/>
  <c r="I24" s="1"/>
  <c r="J24" s="1"/>
  <c r="H17"/>
  <c r="I17" s="1"/>
  <c r="H22"/>
  <c r="I22" s="1"/>
  <c r="J22" s="1"/>
  <c r="H15"/>
  <c r="I15" s="1"/>
  <c r="J15" s="1"/>
  <c r="H13"/>
  <c r="I13" s="1"/>
  <c r="H11"/>
  <c r="I11" s="1"/>
  <c r="J11" s="1"/>
  <c r="H46"/>
  <c r="I46" s="1"/>
  <c r="J46" s="1"/>
  <c r="H45"/>
  <c r="I45" s="1"/>
  <c r="H44"/>
  <c r="I44" s="1"/>
  <c r="J44" s="1"/>
  <c r="H43"/>
  <c r="I43" s="1"/>
  <c r="J43" s="1"/>
  <c r="H42"/>
  <c r="I42" s="1"/>
  <c r="H41"/>
  <c r="I41" s="1"/>
  <c r="H40"/>
  <c r="I40" s="1"/>
  <c r="J40" s="1"/>
  <c r="H39"/>
  <c r="I39" s="1"/>
  <c r="H38"/>
  <c r="I38" s="1"/>
  <c r="J38" s="1"/>
  <c r="H37"/>
  <c r="I37" s="1"/>
  <c r="H35"/>
  <c r="I35" s="1"/>
  <c r="H33"/>
  <c r="I33" s="1"/>
  <c r="H32"/>
  <c r="I32" s="1"/>
  <c r="J32" s="1"/>
  <c r="H31"/>
  <c r="I31" s="1"/>
  <c r="H30"/>
  <c r="I30" s="1"/>
  <c r="J30" s="1"/>
  <c r="H29"/>
  <c r="I29" s="1"/>
  <c r="H27"/>
  <c r="I27" s="1"/>
  <c r="J27" s="1"/>
  <c r="H25"/>
  <c r="I25" s="1"/>
  <c r="J25" s="1"/>
  <c r="H23"/>
  <c r="I23" s="1"/>
  <c r="J23" s="1"/>
  <c r="H21"/>
  <c r="I21" s="1"/>
  <c r="H20"/>
  <c r="I20" s="1"/>
  <c r="J20" s="1"/>
  <c r="H16"/>
  <c r="I16" s="1"/>
  <c r="J16" s="1"/>
  <c r="H14"/>
  <c r="I14" s="1"/>
  <c r="J14" s="1"/>
  <c r="H12"/>
  <c r="I12" s="1"/>
  <c r="H10"/>
  <c r="I10" s="1"/>
  <c r="J10" s="1"/>
  <c r="H9"/>
  <c r="I9" s="1"/>
  <c r="H8"/>
  <c r="I8" s="1"/>
  <c r="J8" s="1"/>
  <c r="H7"/>
  <c r="I7" s="1"/>
  <c r="J7" s="1"/>
  <c r="H67"/>
  <c r="I67" s="1"/>
  <c r="H52"/>
  <c r="H53"/>
  <c r="I54"/>
  <c r="I53"/>
  <c r="I93" i="35"/>
  <c r="J93" s="1"/>
  <c r="I92"/>
  <c r="J92" s="1"/>
  <c r="H9" i="38"/>
  <c r="I9" s="1"/>
  <c r="J36" i="29"/>
  <c r="N36" s="1"/>
  <c r="H62" i="5"/>
  <c r="I62" s="1"/>
  <c r="J62" s="1"/>
  <c r="H58"/>
  <c r="I58" s="1"/>
  <c r="H64"/>
  <c r="I64" s="1"/>
  <c r="H70"/>
  <c r="I70" s="1"/>
  <c r="J70" s="1"/>
  <c r="H57"/>
  <c r="I57" s="1"/>
  <c r="J57" s="1"/>
  <c r="J11" i="29"/>
  <c r="N11" s="1"/>
  <c r="J29"/>
  <c r="N29" s="1"/>
  <c r="J52"/>
  <c r="N52" s="1"/>
  <c r="J20"/>
  <c r="N20" s="1"/>
  <c r="J35"/>
  <c r="N35" s="1"/>
  <c r="J9"/>
  <c r="N9" s="1"/>
  <c r="J28"/>
  <c r="N28" s="1"/>
  <c r="J44"/>
  <c r="N44" s="1"/>
  <c r="J60"/>
  <c r="N60" s="1"/>
  <c r="H59" i="5"/>
  <c r="I59" s="1"/>
  <c r="H63"/>
  <c r="I63" s="1"/>
  <c r="J63" s="1"/>
  <c r="H65"/>
  <c r="I65" s="1"/>
  <c r="H69"/>
  <c r="I69" s="1"/>
  <c r="J69" s="1"/>
  <c r="H71"/>
  <c r="I71" s="1"/>
  <c r="J13" i="29"/>
  <c r="N13" s="1"/>
  <c r="J45"/>
  <c r="N45" s="1"/>
  <c r="J19"/>
  <c r="N19" s="1"/>
  <c r="J51"/>
  <c r="N51" s="1"/>
  <c r="J56"/>
  <c r="N56" s="1"/>
  <c r="J48"/>
  <c r="N48" s="1"/>
  <c r="J40"/>
  <c r="N40" s="1"/>
  <c r="J32"/>
  <c r="N32" s="1"/>
  <c r="J24"/>
  <c r="N24" s="1"/>
  <c r="J16"/>
  <c r="N16" s="1"/>
  <c r="J12"/>
  <c r="N12" s="1"/>
  <c r="J10"/>
  <c r="N10" s="1"/>
  <c r="J17"/>
  <c r="N17" s="1"/>
  <c r="J25"/>
  <c r="N25" s="1"/>
  <c r="J33"/>
  <c r="N33" s="1"/>
  <c r="J41"/>
  <c r="N41" s="1"/>
  <c r="J49"/>
  <c r="J57"/>
  <c r="J5"/>
  <c r="N5" s="1"/>
  <c r="J15"/>
  <c r="N15" s="1"/>
  <c r="J23"/>
  <c r="N23" s="1"/>
  <c r="J31"/>
  <c r="N31" s="1"/>
  <c r="J39"/>
  <c r="N39" s="1"/>
  <c r="J47"/>
  <c r="N47" s="1"/>
  <c r="J55"/>
  <c r="N55" s="1"/>
  <c r="J14"/>
  <c r="N14" s="1"/>
  <c r="J6"/>
  <c r="N6" s="1"/>
  <c r="J18"/>
  <c r="N18" s="1"/>
  <c r="J22"/>
  <c r="N22" s="1"/>
  <c r="J26"/>
  <c r="N26" s="1"/>
  <c r="J30"/>
  <c r="N30" s="1"/>
  <c r="J34"/>
  <c r="N34" s="1"/>
  <c r="J38"/>
  <c r="N38" s="1"/>
  <c r="J42"/>
  <c r="N42" s="1"/>
  <c r="J46"/>
  <c r="N46" s="1"/>
  <c r="J50"/>
  <c r="N50" s="1"/>
  <c r="J54"/>
  <c r="N54" s="1"/>
  <c r="J58"/>
  <c r="N58" s="1"/>
  <c r="J59"/>
  <c r="N59" s="1"/>
  <c r="J43"/>
  <c r="N43" s="1"/>
  <c r="J27"/>
  <c r="N27" s="1"/>
  <c r="J8"/>
  <c r="N8" s="1"/>
  <c r="J53"/>
  <c r="N53" s="1"/>
  <c r="J37"/>
  <c r="N37" s="1"/>
  <c r="J21"/>
  <c r="N21" s="1"/>
  <c r="J7"/>
  <c r="N7" s="1"/>
  <c r="H56" i="5"/>
  <c r="I56" s="1"/>
  <c r="J56" s="1"/>
  <c r="H55"/>
  <c r="I55" s="1"/>
  <c r="N49" i="29"/>
  <c r="N57"/>
  <c r="J323" i="22"/>
  <c r="K323" s="1"/>
  <c r="L323" s="1"/>
  <c r="J438"/>
  <c r="K438" s="1"/>
  <c r="L438" s="1"/>
  <c r="J185"/>
  <c r="K185" s="1"/>
  <c r="J110"/>
  <c r="K110" s="1"/>
  <c r="N110" s="1"/>
  <c r="J562"/>
  <c r="K562" s="1"/>
  <c r="J342"/>
  <c r="K342" s="1"/>
  <c r="J145"/>
  <c r="K145" s="1"/>
  <c r="I35" i="36"/>
  <c r="J35" s="1"/>
  <c r="K35" s="1"/>
  <c r="I61"/>
  <c r="J61" s="1"/>
  <c r="I63"/>
  <c r="J63" s="1"/>
  <c r="M63" s="1"/>
  <c r="I11"/>
  <c r="J11" s="1"/>
  <c r="K11" s="1"/>
  <c r="I48"/>
  <c r="J48" s="1"/>
  <c r="M48" s="1"/>
  <c r="J643" i="22"/>
  <c r="K643" s="1"/>
  <c r="N643" s="1"/>
  <c r="J578"/>
  <c r="K578" s="1"/>
  <c r="H60" i="5"/>
  <c r="I60" s="1"/>
  <c r="H66"/>
  <c r="I66" s="1"/>
  <c r="H54"/>
  <c r="H61"/>
  <c r="I61" s="1"/>
  <c r="I52"/>
  <c r="H68"/>
  <c r="I68" s="1"/>
  <c r="K92" i="35"/>
  <c r="J641" i="22"/>
  <c r="K641" s="1"/>
  <c r="N641" s="1"/>
  <c r="J609"/>
  <c r="K609" s="1"/>
  <c r="J577"/>
  <c r="K577" s="1"/>
  <c r="J545"/>
  <c r="K545" s="1"/>
  <c r="N545" s="1"/>
  <c r="J647"/>
  <c r="K647" s="1"/>
  <c r="N647" s="1"/>
  <c r="J583"/>
  <c r="K583" s="1"/>
  <c r="J523"/>
  <c r="K523" s="1"/>
  <c r="L523" s="1"/>
  <c r="J646"/>
  <c r="K646" s="1"/>
  <c r="N646" s="1"/>
  <c r="J582"/>
  <c r="K582" s="1"/>
  <c r="N582" s="1"/>
  <c r="J518"/>
  <c r="K518" s="1"/>
  <c r="N518" s="1"/>
  <c r="J612"/>
  <c r="K612" s="1"/>
  <c r="M612" s="1"/>
  <c r="J572"/>
  <c r="K572" s="1"/>
  <c r="J540"/>
  <c r="K540" s="1"/>
  <c r="J508"/>
  <c r="K508" s="1"/>
  <c r="J333"/>
  <c r="K333" s="1"/>
  <c r="J87"/>
  <c r="K87" s="1"/>
  <c r="J158"/>
  <c r="K158" s="1"/>
  <c r="J160"/>
  <c r="K160" s="1"/>
  <c r="J282"/>
  <c r="K282" s="1"/>
  <c r="J390"/>
  <c r="K390" s="1"/>
  <c r="J48"/>
  <c r="K48" s="1"/>
  <c r="J212"/>
  <c r="K212" s="1"/>
  <c r="J367"/>
  <c r="K367" s="1"/>
  <c r="J353"/>
  <c r="K353" s="1"/>
  <c r="L353" s="1"/>
  <c r="J465"/>
  <c r="K465" s="1"/>
  <c r="J396"/>
  <c r="K396" s="1"/>
  <c r="L396" s="1"/>
  <c r="J350"/>
  <c r="K350" s="1"/>
  <c r="N350" s="1"/>
  <c r="J252"/>
  <c r="K252" s="1"/>
  <c r="J187"/>
  <c r="K187" s="1"/>
  <c r="L187" s="1"/>
  <c r="J114"/>
  <c r="K114" s="1"/>
  <c r="J46"/>
  <c r="K46" s="1"/>
  <c r="J14"/>
  <c r="K14" s="1"/>
  <c r="J475"/>
  <c r="K475" s="1"/>
  <c r="N475" s="1"/>
  <c r="J422"/>
  <c r="K422" s="1"/>
  <c r="M422" s="1"/>
  <c r="J401"/>
  <c r="K401" s="1"/>
  <c r="N401" s="1"/>
  <c r="J378"/>
  <c r="K378" s="1"/>
  <c r="N378" s="1"/>
  <c r="J364"/>
  <c r="K364" s="1"/>
  <c r="J348"/>
  <c r="K348" s="1"/>
  <c r="J477"/>
  <c r="K477" s="1"/>
  <c r="J443"/>
  <c r="K443" s="1"/>
  <c r="J405"/>
  <c r="K405" s="1"/>
  <c r="N405" s="1"/>
  <c r="J382"/>
  <c r="K382" s="1"/>
  <c r="N382" s="1"/>
  <c r="J359"/>
  <c r="K359" s="1"/>
  <c r="L359" s="1"/>
  <c r="J331"/>
  <c r="K331" s="1"/>
  <c r="J271"/>
  <c r="K271" s="1"/>
  <c r="M271" s="1"/>
  <c r="J233"/>
  <c r="K233" s="1"/>
  <c r="J201"/>
  <c r="K201" s="1"/>
  <c r="J167"/>
  <c r="K167" s="1"/>
  <c r="J127"/>
  <c r="K127" s="1"/>
  <c r="L127" s="1"/>
  <c r="J97"/>
  <c r="K97" s="1"/>
  <c r="J56"/>
  <c r="K56" s="1"/>
  <c r="J22"/>
  <c r="K22" s="1"/>
  <c r="J491"/>
  <c r="K491" s="1"/>
  <c r="J435"/>
  <c r="K435" s="1"/>
  <c r="J398"/>
  <c r="K398" s="1"/>
  <c r="N398" s="1"/>
  <c r="J360"/>
  <c r="K360" s="1"/>
  <c r="J337"/>
  <c r="K337" s="1"/>
  <c r="J318"/>
  <c r="K318" s="1"/>
  <c r="J299"/>
  <c r="K299" s="1"/>
  <c r="J280"/>
  <c r="K280" s="1"/>
  <c r="N280" s="1"/>
  <c r="J264"/>
  <c r="K264" s="1"/>
  <c r="J247"/>
  <c r="K247" s="1"/>
  <c r="J226"/>
  <c r="K226" s="1"/>
  <c r="N226" s="1"/>
  <c r="J207"/>
  <c r="K207" s="1"/>
  <c r="N207" s="1"/>
  <c r="J188"/>
  <c r="K188" s="1"/>
  <c r="N188" s="1"/>
  <c r="J166"/>
  <c r="K166" s="1"/>
  <c r="J144"/>
  <c r="K144" s="1"/>
  <c r="L144" s="1"/>
  <c r="J126"/>
  <c r="K126" s="1"/>
  <c r="J109"/>
  <c r="K109" s="1"/>
  <c r="N109" s="1"/>
  <c r="J91"/>
  <c r="K91" s="1"/>
  <c r="L91" s="1"/>
  <c r="J61"/>
  <c r="K61" s="1"/>
  <c r="M61" s="1"/>
  <c r="J44"/>
  <c r="K44" s="1"/>
  <c r="J24"/>
  <c r="K24" s="1"/>
  <c r="N24" s="1"/>
  <c r="J10"/>
  <c r="K10" s="1"/>
  <c r="J484"/>
  <c r="K484" s="1"/>
  <c r="J463"/>
  <c r="K463" s="1"/>
  <c r="N463" s="1"/>
  <c r="J447"/>
  <c r="K447" s="1"/>
  <c r="J417"/>
  <c r="K417" s="1"/>
  <c r="J400"/>
  <c r="K400" s="1"/>
  <c r="N400" s="1"/>
  <c r="J386"/>
  <c r="K386" s="1"/>
  <c r="J343"/>
  <c r="K343" s="1"/>
  <c r="M343" s="1"/>
  <c r="J336"/>
  <c r="K336" s="1"/>
  <c r="L336" s="1"/>
  <c r="J325"/>
  <c r="K325" s="1"/>
  <c r="J317"/>
  <c r="K317" s="1"/>
  <c r="M317" s="1"/>
  <c r="J306"/>
  <c r="K306" s="1"/>
  <c r="N306" s="1"/>
  <c r="J298"/>
  <c r="K298" s="1"/>
  <c r="J290"/>
  <c r="K290" s="1"/>
  <c r="M290" s="1"/>
  <c r="J283"/>
  <c r="K283" s="1"/>
  <c r="N283" s="1"/>
  <c r="J267"/>
  <c r="K267" s="1"/>
  <c r="M267" s="1"/>
  <c r="J259"/>
  <c r="K259" s="1"/>
  <c r="J250"/>
  <c r="K250" s="1"/>
  <c r="N250" s="1"/>
  <c r="J238"/>
  <c r="K238" s="1"/>
  <c r="L238" s="1"/>
  <c r="J229"/>
  <c r="K229" s="1"/>
  <c r="L229" s="1"/>
  <c r="J221"/>
  <c r="K221" s="1"/>
  <c r="J211"/>
  <c r="K211" s="1"/>
  <c r="L211" s="1"/>
  <c r="J200"/>
  <c r="K200" s="1"/>
  <c r="J186"/>
  <c r="K186" s="1"/>
  <c r="J176"/>
  <c r="K176" s="1"/>
  <c r="J165"/>
  <c r="K165" s="1"/>
  <c r="N165" s="1"/>
  <c r="J156"/>
  <c r="K156" s="1"/>
  <c r="M156" s="1"/>
  <c r="J147"/>
  <c r="K147" s="1"/>
  <c r="M147" s="1"/>
  <c r="J139"/>
  <c r="K139" s="1"/>
  <c r="J129"/>
  <c r="K129" s="1"/>
  <c r="J121"/>
  <c r="K121" s="1"/>
  <c r="N121" s="1"/>
  <c r="J90"/>
  <c r="K90" s="1"/>
  <c r="N90" s="1"/>
  <c r="J81"/>
  <c r="K81" s="1"/>
  <c r="L81" s="1"/>
  <c r="J72"/>
  <c r="K72" s="1"/>
  <c r="J64"/>
  <c r="K64" s="1"/>
  <c r="J51"/>
  <c r="K51" s="1"/>
  <c r="M51" s="1"/>
  <c r="J43"/>
  <c r="K43" s="1"/>
  <c r="L43" s="1"/>
  <c r="J36"/>
  <c r="K36" s="1"/>
  <c r="J12"/>
  <c r="K12" s="1"/>
  <c r="J504"/>
  <c r="K504" s="1"/>
  <c r="J494"/>
  <c r="K494" s="1"/>
  <c r="J483"/>
  <c r="K483" s="1"/>
  <c r="N483" s="1"/>
  <c r="J472"/>
  <c r="K472" s="1"/>
  <c r="L472" s="1"/>
  <c r="J462"/>
  <c r="K462" s="1"/>
  <c r="J454"/>
  <c r="K454" s="1"/>
  <c r="J445"/>
  <c r="K445" s="1"/>
  <c r="J437"/>
  <c r="K437" s="1"/>
  <c r="N437" s="1"/>
  <c r="J429"/>
  <c r="K429" s="1"/>
  <c r="M429" s="1"/>
  <c r="J420"/>
  <c r="K420" s="1"/>
  <c r="J412"/>
  <c r="K412" s="1"/>
  <c r="N412" s="1"/>
  <c r="J389"/>
  <c r="K389" s="1"/>
  <c r="J376"/>
  <c r="K376" s="1"/>
  <c r="J358"/>
  <c r="K358" s="1"/>
  <c r="J346"/>
  <c r="K346" s="1"/>
  <c r="M346" s="1"/>
  <c r="J332"/>
  <c r="K332" s="1"/>
  <c r="L332" s="1"/>
  <c r="J316"/>
  <c r="K316" s="1"/>
  <c r="J309"/>
  <c r="K309" s="1"/>
  <c r="N309" s="1"/>
  <c r="J293"/>
  <c r="K293" s="1"/>
  <c r="N293" s="1"/>
  <c r="J285"/>
  <c r="K285" s="1"/>
  <c r="L285" s="1"/>
  <c r="J278"/>
  <c r="K278" s="1"/>
  <c r="L278" s="1"/>
  <c r="J270"/>
  <c r="K270" s="1"/>
  <c r="J262"/>
  <c r="K262" s="1"/>
  <c r="J241"/>
  <c r="K241" s="1"/>
  <c r="M241" s="1"/>
  <c r="J232"/>
  <c r="K232" s="1"/>
  <c r="J224"/>
  <c r="K224" s="1"/>
  <c r="J210"/>
  <c r="K210" s="1"/>
  <c r="J199"/>
  <c r="K199" s="1"/>
  <c r="J190"/>
  <c r="K190" s="1"/>
  <c r="L190" s="1"/>
  <c r="J180"/>
  <c r="K180" s="1"/>
  <c r="L180" s="1"/>
  <c r="J169"/>
  <c r="K169" s="1"/>
  <c r="N169" s="1"/>
  <c r="J159"/>
  <c r="K159" s="1"/>
  <c r="N159" s="1"/>
  <c r="J146"/>
  <c r="K146" s="1"/>
  <c r="J667"/>
  <c r="K667" s="1"/>
  <c r="M667" s="1"/>
  <c r="J651"/>
  <c r="K651" s="1"/>
  <c r="J635"/>
  <c r="K635" s="1"/>
  <c r="J619"/>
  <c r="K619" s="1"/>
  <c r="J603"/>
  <c r="K603" s="1"/>
  <c r="J587"/>
  <c r="K587" s="1"/>
  <c r="J571"/>
  <c r="K571" s="1"/>
  <c r="J555"/>
  <c r="K555" s="1"/>
  <c r="J539"/>
  <c r="K539" s="1"/>
  <c r="J525"/>
  <c r="K525" s="1"/>
  <c r="J517"/>
  <c r="K517" s="1"/>
  <c r="J509"/>
  <c r="K509" s="1"/>
  <c r="J664"/>
  <c r="K664" s="1"/>
  <c r="J650"/>
  <c r="K650" s="1"/>
  <c r="J634"/>
  <c r="K634" s="1"/>
  <c r="N634" s="1"/>
  <c r="J618"/>
  <c r="K618" s="1"/>
  <c r="N618" s="1"/>
  <c r="J602"/>
  <c r="K602" s="1"/>
  <c r="M602" s="1"/>
  <c r="J586"/>
  <c r="K586" s="1"/>
  <c r="J570"/>
  <c r="K570" s="1"/>
  <c r="J554"/>
  <c r="K554" s="1"/>
  <c r="L554" s="1"/>
  <c r="J538"/>
  <c r="K538" s="1"/>
  <c r="M538" s="1"/>
  <c r="J522"/>
  <c r="K522" s="1"/>
  <c r="M522" s="1"/>
  <c r="J506"/>
  <c r="K506" s="1"/>
  <c r="J648"/>
  <c r="K648" s="1"/>
  <c r="J632"/>
  <c r="K632" s="1"/>
  <c r="J616"/>
  <c r="K616" s="1"/>
  <c r="N616" s="1"/>
  <c r="J600"/>
  <c r="K600" s="1"/>
  <c r="J584"/>
  <c r="K584" s="1"/>
  <c r="J568"/>
  <c r="K568" s="1"/>
  <c r="J552"/>
  <c r="K552" s="1"/>
  <c r="L552" s="1"/>
  <c r="J536"/>
  <c r="K536" s="1"/>
  <c r="J520"/>
  <c r="K520" s="1"/>
  <c r="J501"/>
  <c r="K501" s="1"/>
  <c r="J480"/>
  <c r="K480" s="1"/>
  <c r="J227"/>
  <c r="K227" s="1"/>
  <c r="J397"/>
  <c r="K397" s="1"/>
  <c r="J222"/>
  <c r="K222" s="1"/>
  <c r="J375"/>
  <c r="K375" s="1"/>
  <c r="L375" s="1"/>
  <c r="J366"/>
  <c r="K366" s="1"/>
  <c r="L366" s="1"/>
  <c r="J41"/>
  <c r="K41" s="1"/>
  <c r="J202"/>
  <c r="K202" s="1"/>
  <c r="N202" s="1"/>
  <c r="J351"/>
  <c r="K351" s="1"/>
  <c r="L351" s="1"/>
  <c r="J320"/>
  <c r="K320" s="1"/>
  <c r="L320" s="1"/>
  <c r="J388"/>
  <c r="K388" s="1"/>
  <c r="L388" s="1"/>
  <c r="J239"/>
  <c r="K239" s="1"/>
  <c r="J103"/>
  <c r="K103" s="1"/>
  <c r="J404"/>
  <c r="K404" s="1"/>
  <c r="N404" s="1"/>
  <c r="J490"/>
  <c r="K490" s="1"/>
  <c r="N490" s="1"/>
  <c r="J65"/>
  <c r="K65" s="1"/>
  <c r="M65" s="1"/>
  <c r="J148"/>
  <c r="K148" s="1"/>
  <c r="L148" s="1"/>
  <c r="J231"/>
  <c r="K231" s="1"/>
  <c r="L231" s="1"/>
  <c r="J303"/>
  <c r="K303" s="1"/>
  <c r="J406"/>
  <c r="K406" s="1"/>
  <c r="J117"/>
  <c r="K117" s="1"/>
  <c r="M117" s="1"/>
  <c r="J399"/>
  <c r="K399" s="1"/>
  <c r="M399" s="1"/>
  <c r="J489"/>
  <c r="K489" s="1"/>
  <c r="N489" s="1"/>
  <c r="J452"/>
  <c r="K452" s="1"/>
  <c r="N452" s="1"/>
  <c r="J414"/>
  <c r="K414" s="1"/>
  <c r="L414" s="1"/>
  <c r="J391"/>
  <c r="K391" s="1"/>
  <c r="J368"/>
  <c r="K368" s="1"/>
  <c r="J345"/>
  <c r="K345" s="1"/>
  <c r="J297"/>
  <c r="K297" s="1"/>
  <c r="M297" s="1"/>
  <c r="J242"/>
  <c r="K242" s="1"/>
  <c r="J213"/>
  <c r="K213" s="1"/>
  <c r="L213" s="1"/>
  <c r="J179"/>
  <c r="K179" s="1"/>
  <c r="L179" s="1"/>
  <c r="J150"/>
  <c r="K150" s="1"/>
  <c r="L150" s="1"/>
  <c r="J107"/>
  <c r="K107" s="1"/>
  <c r="L107" s="1"/>
  <c r="J73"/>
  <c r="K73" s="1"/>
  <c r="N73" s="1"/>
  <c r="J32"/>
  <c r="K32" s="1"/>
  <c r="J8"/>
  <c r="K8" s="1"/>
  <c r="N8" s="1"/>
  <c r="J464"/>
  <c r="K464" s="1"/>
  <c r="N464" s="1"/>
  <c r="J410"/>
  <c r="K410" s="1"/>
  <c r="J371"/>
  <c r="K371" s="1"/>
  <c r="J493"/>
  <c r="K493" s="1"/>
  <c r="J421"/>
  <c r="K421" s="1"/>
  <c r="J370"/>
  <c r="K370" s="1"/>
  <c r="M370" s="1"/>
  <c r="J300"/>
  <c r="K300" s="1"/>
  <c r="J217"/>
  <c r="K217" s="1"/>
  <c r="L217" s="1"/>
  <c r="J154"/>
  <c r="K154" s="1"/>
  <c r="J80"/>
  <c r="K80" s="1"/>
  <c r="N80" s="1"/>
  <c r="J11"/>
  <c r="K11" s="1"/>
  <c r="N11" s="1"/>
  <c r="J418"/>
  <c r="K418" s="1"/>
  <c r="N418" s="1"/>
  <c r="J344"/>
  <c r="K344" s="1"/>
  <c r="J310"/>
  <c r="K310" s="1"/>
  <c r="J272"/>
  <c r="K272" s="1"/>
  <c r="J235"/>
  <c r="K235" s="1"/>
  <c r="N235" s="1"/>
  <c r="J196"/>
  <c r="K196" s="1"/>
  <c r="N196" s="1"/>
  <c r="J153"/>
  <c r="K153" s="1"/>
  <c r="L153" s="1"/>
  <c r="J118"/>
  <c r="K118" s="1"/>
  <c r="J77"/>
  <c r="K77" s="1"/>
  <c r="J37"/>
  <c r="K37" s="1"/>
  <c r="J495"/>
  <c r="K495" s="1"/>
  <c r="J455"/>
  <c r="K455" s="1"/>
  <c r="J409"/>
  <c r="K409" s="1"/>
  <c r="J363"/>
  <c r="K363" s="1"/>
  <c r="L363" s="1"/>
  <c r="J329"/>
  <c r="K329" s="1"/>
  <c r="J313"/>
  <c r="K313" s="1"/>
  <c r="L313" s="1"/>
  <c r="J294"/>
  <c r="K294" s="1"/>
  <c r="M294" s="1"/>
  <c r="J279"/>
  <c r="K279" s="1"/>
  <c r="M279" s="1"/>
  <c r="J254"/>
  <c r="K254" s="1"/>
  <c r="M254" s="1"/>
  <c r="J234"/>
  <c r="K234" s="1"/>
  <c r="N234" s="1"/>
  <c r="J216"/>
  <c r="K216" s="1"/>
  <c r="N216" s="1"/>
  <c r="J192"/>
  <c r="K192" s="1"/>
  <c r="J170"/>
  <c r="K170" s="1"/>
  <c r="N170" s="1"/>
  <c r="J152"/>
  <c r="K152" s="1"/>
  <c r="J135"/>
  <c r="K135" s="1"/>
  <c r="N135" s="1"/>
  <c r="J108"/>
  <c r="K108" s="1"/>
  <c r="J76"/>
  <c r="K76" s="1"/>
  <c r="J57"/>
  <c r="K57" s="1"/>
  <c r="L57" s="1"/>
  <c r="J39"/>
  <c r="K39" s="1"/>
  <c r="J9"/>
  <c r="K9" s="1"/>
  <c r="J488"/>
  <c r="K488" s="1"/>
  <c r="L488" s="1"/>
  <c r="J467"/>
  <c r="K467" s="1"/>
  <c r="N467" s="1"/>
  <c r="J450"/>
  <c r="K450" s="1"/>
  <c r="J433"/>
  <c r="K433" s="1"/>
  <c r="J416"/>
  <c r="K416" s="1"/>
  <c r="J381"/>
  <c r="K381" s="1"/>
  <c r="J354"/>
  <c r="K354" s="1"/>
  <c r="J328"/>
  <c r="K328" s="1"/>
  <c r="J305"/>
  <c r="K305" s="1"/>
  <c r="N305" s="1"/>
  <c r="J281"/>
  <c r="K281" s="1"/>
  <c r="J266"/>
  <c r="K266" s="1"/>
  <c r="N266" s="1"/>
  <c r="J237"/>
  <c r="K237" s="1"/>
  <c r="J215"/>
  <c r="K215" s="1"/>
  <c r="N215" s="1"/>
  <c r="J195"/>
  <c r="K195" s="1"/>
  <c r="J174"/>
  <c r="K174" s="1"/>
  <c r="J151"/>
  <c r="K151" s="1"/>
  <c r="J138"/>
  <c r="K138" s="1"/>
  <c r="J120"/>
  <c r="K120" s="1"/>
  <c r="J112"/>
  <c r="K112" s="1"/>
  <c r="J102"/>
  <c r="K102" s="1"/>
  <c r="J93"/>
  <c r="K93" s="1"/>
  <c r="J85"/>
  <c r="K85" s="1"/>
  <c r="J75"/>
  <c r="K75" s="1"/>
  <c r="L75" s="1"/>
  <c r="J67"/>
  <c r="K67" s="1"/>
  <c r="N67" s="1"/>
  <c r="J55"/>
  <c r="K55" s="1"/>
  <c r="J35"/>
  <c r="K35" s="1"/>
  <c r="J27"/>
  <c r="K27" s="1"/>
  <c r="M27" s="1"/>
  <c r="J15"/>
  <c r="K15" s="1"/>
  <c r="J498"/>
  <c r="K498" s="1"/>
  <c r="J487"/>
  <c r="K487" s="1"/>
  <c r="M487" s="1"/>
  <c r="J476"/>
  <c r="K476" s="1"/>
  <c r="N476" s="1"/>
  <c r="J466"/>
  <c r="K466" s="1"/>
  <c r="J457"/>
  <c r="K457" s="1"/>
  <c r="L457" s="1"/>
  <c r="J448"/>
  <c r="K448" s="1"/>
  <c r="L448" s="1"/>
  <c r="J440"/>
  <c r="K440" s="1"/>
  <c r="J432"/>
  <c r="K432" s="1"/>
  <c r="J423"/>
  <c r="K423" s="1"/>
  <c r="N423" s="1"/>
  <c r="J415"/>
  <c r="K415" s="1"/>
  <c r="N415" s="1"/>
  <c r="J380"/>
  <c r="K380" s="1"/>
  <c r="J334"/>
  <c r="K334" s="1"/>
  <c r="J304"/>
  <c r="K304" s="1"/>
  <c r="N304" s="1"/>
  <c r="J273"/>
  <c r="K273" s="1"/>
  <c r="J240"/>
  <c r="K240" s="1"/>
  <c r="L240" s="1"/>
  <c r="J203"/>
  <c r="K203" s="1"/>
  <c r="J162"/>
  <c r="K162" s="1"/>
  <c r="L162" s="1"/>
  <c r="J128"/>
  <c r="K128" s="1"/>
  <c r="J92"/>
  <c r="K92" s="1"/>
  <c r="N92" s="1"/>
  <c r="J59"/>
  <c r="K59" s="1"/>
  <c r="J407"/>
  <c r="K407" s="1"/>
  <c r="M407" s="1"/>
  <c r="J361"/>
  <c r="K361" s="1"/>
  <c r="N361" s="1"/>
  <c r="J315"/>
  <c r="K315" s="1"/>
  <c r="J284"/>
  <c r="K284" s="1"/>
  <c r="J253"/>
  <c r="K253" s="1"/>
  <c r="L253" s="1"/>
  <c r="J198"/>
  <c r="K198" s="1"/>
  <c r="N198" s="1"/>
  <c r="J141"/>
  <c r="K141" s="1"/>
  <c r="J105"/>
  <c r="K105" s="1"/>
  <c r="J69"/>
  <c r="K69" s="1"/>
  <c r="J38"/>
  <c r="K38" s="1"/>
  <c r="J7"/>
  <c r="K7" s="1"/>
  <c r="M7" s="1"/>
  <c r="J372"/>
  <c r="K372" s="1"/>
  <c r="J327"/>
  <c r="K327" s="1"/>
  <c r="N327" s="1"/>
  <c r="J296"/>
  <c r="K296" s="1"/>
  <c r="J248"/>
  <c r="K248" s="1"/>
  <c r="L248" s="1"/>
  <c r="J194"/>
  <c r="K194" s="1"/>
  <c r="L194" s="1"/>
  <c r="J155"/>
  <c r="K155" s="1"/>
  <c r="N155" s="1"/>
  <c r="J119"/>
  <c r="K119" s="1"/>
  <c r="N119" s="1"/>
  <c r="J83"/>
  <c r="K83" s="1"/>
  <c r="M83" s="1"/>
  <c r="J50"/>
  <c r="K50" s="1"/>
  <c r="J18"/>
  <c r="K18" s="1"/>
  <c r="J352"/>
  <c r="K352" s="1"/>
  <c r="J324"/>
  <c r="K324" s="1"/>
  <c r="L324" s="1"/>
  <c r="J292"/>
  <c r="K292" s="1"/>
  <c r="J261"/>
  <c r="K261" s="1"/>
  <c r="J208"/>
  <c r="K208" s="1"/>
  <c r="J168"/>
  <c r="K168" s="1"/>
  <c r="L168" s="1"/>
  <c r="J132"/>
  <c r="K132" s="1"/>
  <c r="J96"/>
  <c r="K96" s="1"/>
  <c r="J63"/>
  <c r="K63" s="1"/>
  <c r="N63" s="1"/>
  <c r="J30"/>
  <c r="K30" s="1"/>
  <c r="H12" i="34"/>
  <c r="I12" s="1"/>
  <c r="H13"/>
  <c r="I13" s="1"/>
  <c r="L13" s="1"/>
  <c r="H16"/>
  <c r="I16" s="1"/>
  <c r="H6"/>
  <c r="I6" s="1"/>
  <c r="H10"/>
  <c r="I10" s="1"/>
  <c r="K10" s="1"/>
  <c r="H11"/>
  <c r="I11" s="1"/>
  <c r="L11" s="1"/>
  <c r="H14"/>
  <c r="I14" s="1"/>
  <c r="H20" i="39"/>
  <c r="I20" s="1"/>
  <c r="K20" s="1"/>
  <c r="L92" i="35"/>
  <c r="H29" i="39"/>
  <c r="I29" s="1"/>
  <c r="K29" s="1"/>
  <c r="H59" i="32"/>
  <c r="I59" s="1"/>
  <c r="H41" i="39"/>
  <c r="I41" s="1"/>
  <c r="K41" s="1"/>
  <c r="H14"/>
  <c r="I14" s="1"/>
  <c r="L14" s="1"/>
  <c r="H7" i="32"/>
  <c r="I7" s="1"/>
  <c r="H51"/>
  <c r="I51" s="1"/>
  <c r="L51" s="1"/>
  <c r="K16" i="28"/>
  <c r="L16" s="1"/>
  <c r="K17"/>
  <c r="L17" s="1"/>
  <c r="N17" s="1"/>
  <c r="K12"/>
  <c r="L12" s="1"/>
  <c r="N12" s="1"/>
  <c r="K18"/>
  <c r="L18" s="1"/>
  <c r="I11" i="32"/>
  <c r="L11" s="1"/>
  <c r="H44"/>
  <c r="I44" s="1"/>
  <c r="L44" s="1"/>
  <c r="H48"/>
  <c r="I48" s="1"/>
  <c r="K48" s="1"/>
  <c r="H15"/>
  <c r="H61"/>
  <c r="I61" s="1"/>
  <c r="H53"/>
  <c r="I53" s="1"/>
  <c r="H45"/>
  <c r="I45" s="1"/>
  <c r="H37"/>
  <c r="I37" s="1"/>
  <c r="K37" s="1"/>
  <c r="H29"/>
  <c r="I29" s="1"/>
  <c r="H17"/>
  <c r="H54"/>
  <c r="I54" s="1"/>
  <c r="K54" s="1"/>
  <c r="H38"/>
  <c r="I38" s="1"/>
  <c r="H24" i="39"/>
  <c r="I24" s="1"/>
  <c r="H17"/>
  <c r="I17" s="1"/>
  <c r="H35"/>
  <c r="I35" s="1"/>
  <c r="H43"/>
  <c r="I43" s="1"/>
  <c r="L43" s="1"/>
  <c r="K6" i="28"/>
  <c r="L6" s="1"/>
  <c r="O6" s="1"/>
  <c r="H11" i="39"/>
  <c r="I11" s="1"/>
  <c r="H10" i="32"/>
  <c r="I10" s="1"/>
  <c r="H58"/>
  <c r="I58" s="1"/>
  <c r="K58" s="1"/>
  <c r="H31"/>
  <c r="I31" s="1"/>
  <c r="K31" s="1"/>
  <c r="H47"/>
  <c r="I47" s="1"/>
  <c r="H63"/>
  <c r="I63" s="1"/>
  <c r="K8" i="28"/>
  <c r="L8" s="1"/>
  <c r="H32" i="32"/>
  <c r="I32" s="1"/>
  <c r="H14"/>
  <c r="I22" i="25"/>
  <c r="J22" s="1"/>
  <c r="I12"/>
  <c r="J12" s="1"/>
  <c r="M12" s="1"/>
  <c r="H89" i="40"/>
  <c r="I89" s="1"/>
  <c r="K7" i="21"/>
  <c r="H28" i="19"/>
  <c r="I28" s="1"/>
  <c r="H135" i="40"/>
  <c r="I135" s="1"/>
  <c r="K135" s="1"/>
  <c r="L135" s="1"/>
  <c r="J24" i="27"/>
  <c r="J16"/>
  <c r="J19"/>
  <c r="I14" i="25"/>
  <c r="J14" s="1"/>
  <c r="I32"/>
  <c r="J32" s="1"/>
  <c r="M32" s="1"/>
  <c r="I8"/>
  <c r="J8" s="1"/>
  <c r="H52" i="19"/>
  <c r="I52" s="1"/>
  <c r="H194" i="40"/>
  <c r="I194" s="1"/>
  <c r="N194" s="1"/>
  <c r="H187"/>
  <c r="I187" s="1"/>
  <c r="K187" s="1"/>
  <c r="H45"/>
  <c r="I45" s="1"/>
  <c r="K45" s="1"/>
  <c r="L45" s="1"/>
  <c r="H231" i="35"/>
  <c r="I231" s="1"/>
  <c r="K231" s="1"/>
  <c r="H226"/>
  <c r="I226" s="1"/>
  <c r="K226" s="1"/>
  <c r="H36" i="19"/>
  <c r="I36" s="1"/>
  <c r="H63"/>
  <c r="I63" s="1"/>
  <c r="H62"/>
  <c r="I62" s="1"/>
  <c r="H37"/>
  <c r="I37" s="1"/>
  <c r="H21"/>
  <c r="I21" s="1"/>
  <c r="H23"/>
  <c r="I23" s="1"/>
  <c r="H78"/>
  <c r="I78" s="1"/>
  <c r="H34"/>
  <c r="I34" s="1"/>
  <c r="H38"/>
  <c r="I38" s="1"/>
  <c r="H97"/>
  <c r="I97" s="1"/>
  <c r="H31"/>
  <c r="I31" s="1"/>
  <c r="H74"/>
  <c r="I74" s="1"/>
  <c r="H17"/>
  <c r="I17" s="1"/>
  <c r="H70"/>
  <c r="I70" s="1"/>
  <c r="H33" i="18"/>
  <c r="H18"/>
  <c r="I18" s="1"/>
  <c r="H5"/>
  <c r="I5" s="1"/>
  <c r="H16"/>
  <c r="I16" s="1"/>
  <c r="H30"/>
  <c r="I30" s="1"/>
  <c r="J30" s="1"/>
  <c r="H14" i="19"/>
  <c r="I14" s="1"/>
  <c r="J31" i="27"/>
  <c r="J9"/>
  <c r="J22"/>
  <c r="H211" i="35"/>
  <c r="I211" s="1"/>
  <c r="K211" s="1"/>
  <c r="H246"/>
  <c r="I246" s="1"/>
  <c r="H131"/>
  <c r="I131" s="1"/>
  <c r="J131" s="1"/>
  <c r="H237"/>
  <c r="I237" s="1"/>
  <c r="I34" i="25"/>
  <c r="J34" s="1"/>
  <c r="M34" s="1"/>
  <c r="I21"/>
  <c r="J21" s="1"/>
  <c r="I23"/>
  <c r="J23" s="1"/>
  <c r="I20"/>
  <c r="J20" s="1"/>
  <c r="I25"/>
  <c r="J25" s="1"/>
  <c r="K25" s="1"/>
  <c r="I24"/>
  <c r="J24" s="1"/>
  <c r="M24" s="1"/>
  <c r="K49" i="31"/>
  <c r="H20" i="40"/>
  <c r="I20" s="1"/>
  <c r="J20" s="1"/>
  <c r="H50"/>
  <c r="I50" s="1"/>
  <c r="H44"/>
  <c r="I44" s="1"/>
  <c r="H117"/>
  <c r="I117" s="1"/>
  <c r="J117" s="1"/>
  <c r="H169"/>
  <c r="I169" s="1"/>
  <c r="H39"/>
  <c r="I39" s="1"/>
  <c r="K39" s="1"/>
  <c r="L39" s="1"/>
  <c r="H114"/>
  <c r="I114" s="1"/>
  <c r="H131"/>
  <c r="I131" s="1"/>
  <c r="N131" s="1"/>
  <c r="H180"/>
  <c r="I180" s="1"/>
  <c r="H69"/>
  <c r="I69" s="1"/>
  <c r="J69" s="1"/>
  <c r="H161"/>
  <c r="I161" s="1"/>
  <c r="H74"/>
  <c r="I74" s="1"/>
  <c r="J74" s="1"/>
  <c r="H109"/>
  <c r="I109" s="1"/>
  <c r="H17" i="18"/>
  <c r="I17" s="1"/>
  <c r="H7" i="34"/>
  <c r="I7" s="1"/>
  <c r="I27" i="25"/>
  <c r="J27" s="1"/>
  <c r="M27" s="1"/>
  <c r="I17"/>
  <c r="J17" s="1"/>
  <c r="L17" s="1"/>
  <c r="I16"/>
  <c r="J16" s="1"/>
  <c r="M16" s="1"/>
  <c r="I11"/>
  <c r="J11" s="1"/>
  <c r="K11" s="1"/>
  <c r="I6"/>
  <c r="J6" s="1"/>
  <c r="L6" s="1"/>
  <c r="I29"/>
  <c r="J29" s="1"/>
  <c r="K29" s="1"/>
  <c r="I18"/>
  <c r="J18" s="1"/>
  <c r="L18" s="1"/>
  <c r="I10"/>
  <c r="J10" s="1"/>
  <c r="L10" s="1"/>
  <c r="I26"/>
  <c r="J26" s="1"/>
  <c r="M26" s="1"/>
  <c r="I35"/>
  <c r="J35" s="1"/>
  <c r="K35" s="1"/>
  <c r="I7"/>
  <c r="J7" s="1"/>
  <c r="M7" s="1"/>
  <c r="I28"/>
  <c r="J28" s="1"/>
  <c r="M28" s="1"/>
  <c r="I19"/>
  <c r="J19" s="1"/>
  <c r="I9"/>
  <c r="J9" s="1"/>
  <c r="M9" s="1"/>
  <c r="I13"/>
  <c r="J13" s="1"/>
  <c r="K13" s="1"/>
  <c r="I30"/>
  <c r="J30" s="1"/>
  <c r="M30" s="1"/>
  <c r="I33"/>
  <c r="J33" s="1"/>
  <c r="M33" s="1"/>
  <c r="I15"/>
  <c r="J15" s="1"/>
  <c r="K15" s="1"/>
  <c r="I31"/>
  <c r="J31" s="1"/>
  <c r="M31" s="1"/>
  <c r="I51" i="36"/>
  <c r="J51" s="1"/>
  <c r="I37"/>
  <c r="J37" s="1"/>
  <c r="I50"/>
  <c r="J50" s="1"/>
  <c r="K50" s="1"/>
  <c r="I53"/>
  <c r="J53" s="1"/>
  <c r="M53" s="1"/>
  <c r="I12"/>
  <c r="J12" s="1"/>
  <c r="I17"/>
  <c r="J17" s="1"/>
  <c r="K17" s="1"/>
  <c r="I32"/>
  <c r="J32" s="1"/>
  <c r="K32" s="1"/>
  <c r="I26"/>
  <c r="J26" s="1"/>
  <c r="I20"/>
  <c r="J20" s="1"/>
  <c r="I60"/>
  <c r="J60" s="1"/>
  <c r="K60" s="1"/>
  <c r="I10"/>
  <c r="J10" s="1"/>
  <c r="K10" s="1"/>
  <c r="I49"/>
  <c r="J49" s="1"/>
  <c r="K49" s="1"/>
  <c r="I33"/>
  <c r="J33" s="1"/>
  <c r="M33" s="1"/>
  <c r="I15"/>
  <c r="J15" s="1"/>
  <c r="I28"/>
  <c r="J28" s="1"/>
  <c r="M28" s="1"/>
  <c r="I62"/>
  <c r="J62" s="1"/>
  <c r="K62" s="1"/>
  <c r="I66"/>
  <c r="J66" s="1"/>
  <c r="M66" s="1"/>
  <c r="I16"/>
  <c r="J16" s="1"/>
  <c r="I29"/>
  <c r="J29" s="1"/>
  <c r="I8"/>
  <c r="J8" s="1"/>
  <c r="M8" s="1"/>
  <c r="I7"/>
  <c r="J7" s="1"/>
  <c r="K7" s="1"/>
  <c r="I45"/>
  <c r="J45" s="1"/>
  <c r="L45" s="1"/>
  <c r="I27"/>
  <c r="J27" s="1"/>
  <c r="I24"/>
  <c r="J24" s="1"/>
  <c r="L24" s="1"/>
  <c r="I31"/>
  <c r="J31" s="1"/>
  <c r="I54"/>
  <c r="J54" s="1"/>
  <c r="I64"/>
  <c r="J64" s="1"/>
  <c r="M64" s="1"/>
  <c r="I30"/>
  <c r="J30" s="1"/>
  <c r="L30" s="1"/>
  <c r="I9"/>
  <c r="J9" s="1"/>
  <c r="I46"/>
  <c r="J46" s="1"/>
  <c r="M46" s="1"/>
  <c r="I13"/>
  <c r="I65"/>
  <c r="J65" s="1"/>
  <c r="M65" s="1"/>
  <c r="I18"/>
  <c r="J18" s="1"/>
  <c r="L18" s="1"/>
  <c r="I6"/>
  <c r="J6" s="1"/>
  <c r="I23"/>
  <c r="J23" s="1"/>
  <c r="L23" s="1"/>
  <c r="I22"/>
  <c r="J22" s="1"/>
  <c r="I34"/>
  <c r="J34" s="1"/>
  <c r="M34" s="1"/>
  <c r="I47"/>
  <c r="J47" s="1"/>
  <c r="K47" s="1"/>
  <c r="I25"/>
  <c r="J25" s="1"/>
  <c r="I55"/>
  <c r="J55" s="1"/>
  <c r="K55" s="1"/>
  <c r="I59"/>
  <c r="J59" s="1"/>
  <c r="K59" s="1"/>
  <c r="I52"/>
  <c r="J52" s="1"/>
  <c r="J560" i="22"/>
  <c r="K560" s="1"/>
  <c r="L560" s="1"/>
  <c r="J230"/>
  <c r="K230" s="1"/>
  <c r="L230" s="1"/>
  <c r="J26"/>
  <c r="K26" s="1"/>
  <c r="J277"/>
  <c r="K277" s="1"/>
  <c r="L277" s="1"/>
  <c r="J460"/>
  <c r="K460" s="1"/>
  <c r="M460" s="1"/>
  <c r="J499"/>
  <c r="K499" s="1"/>
  <c r="L499" s="1"/>
  <c r="J658"/>
  <c r="K658" s="1"/>
  <c r="N658" s="1"/>
  <c r="J459"/>
  <c r="K459" s="1"/>
  <c r="N459" s="1"/>
  <c r="J431"/>
  <c r="K431" s="1"/>
  <c r="J181"/>
  <c r="K181" s="1"/>
  <c r="L181" s="1"/>
  <c r="J60"/>
  <c r="K60" s="1"/>
  <c r="M60" s="1"/>
  <c r="J269"/>
  <c r="K269" s="1"/>
  <c r="N269" s="1"/>
  <c r="J34"/>
  <c r="K34" s="1"/>
  <c r="J142"/>
  <c r="K142" s="1"/>
  <c r="N142" s="1"/>
  <c r="J88"/>
  <c r="K88" s="1"/>
  <c r="L88" s="1"/>
  <c r="J111"/>
  <c r="K111" s="1"/>
  <c r="L111" s="1"/>
  <c r="J595"/>
  <c r="K595" s="1"/>
  <c r="J268"/>
  <c r="K268" s="1"/>
  <c r="N268" s="1"/>
  <c r="J312"/>
  <c r="K312" s="1"/>
  <c r="L312" s="1"/>
  <c r="J357"/>
  <c r="K357" s="1"/>
  <c r="L357" s="1"/>
  <c r="J45"/>
  <c r="K45" s="1"/>
  <c r="J189"/>
  <c r="K189" s="1"/>
  <c r="L189" s="1"/>
  <c r="J338"/>
  <c r="K338" s="1"/>
  <c r="M338" s="1"/>
  <c r="J101"/>
  <c r="K101" s="1"/>
  <c r="N101" s="1"/>
  <c r="J265"/>
  <c r="K265" s="1"/>
  <c r="J21"/>
  <c r="K21" s="1"/>
  <c r="L21" s="1"/>
  <c r="J178"/>
  <c r="K178" s="1"/>
  <c r="L178" s="1"/>
  <c r="J330"/>
  <c r="K330" s="1"/>
  <c r="L330" s="1"/>
  <c r="J184"/>
  <c r="K184" s="1"/>
  <c r="J428"/>
  <c r="K428" s="1"/>
  <c r="J98"/>
  <c r="K98" s="1"/>
  <c r="J228"/>
  <c r="K228" s="1"/>
  <c r="M228" s="1"/>
  <c r="J425"/>
  <c r="K425" s="1"/>
  <c r="J86"/>
  <c r="K86" s="1"/>
  <c r="J263"/>
  <c r="K263" s="1"/>
  <c r="L263" s="1"/>
  <c r="J17"/>
  <c r="K17" s="1"/>
  <c r="N17" s="1"/>
  <c r="J326"/>
  <c r="K326" s="1"/>
  <c r="J394"/>
  <c r="K394" s="1"/>
  <c r="J451"/>
  <c r="K451" s="1"/>
  <c r="N451" s="1"/>
  <c r="J530"/>
  <c r="K530" s="1"/>
  <c r="J659"/>
  <c r="K659" s="1"/>
  <c r="J531"/>
  <c r="K531" s="1"/>
  <c r="N531" s="1"/>
  <c r="J594"/>
  <c r="K594" s="1"/>
  <c r="L594" s="1"/>
  <c r="J624"/>
  <c r="K624" s="1"/>
  <c r="J383"/>
  <c r="K383" s="1"/>
  <c r="J276"/>
  <c r="K276" s="1"/>
  <c r="N276" s="1"/>
  <c r="J175"/>
  <c r="K175" s="1"/>
  <c r="L175" s="1"/>
  <c r="J113"/>
  <c r="K113" s="1"/>
  <c r="L113" s="1"/>
  <c r="J123"/>
  <c r="K123" s="1"/>
  <c r="J54"/>
  <c r="K54" s="1"/>
  <c r="J403"/>
  <c r="K403" s="1"/>
  <c r="M403" s="1"/>
  <c r="J311"/>
  <c r="K311" s="1"/>
  <c r="L311" s="1"/>
  <c r="J214"/>
  <c r="K214" s="1"/>
  <c r="J137"/>
  <c r="K137" s="1"/>
  <c r="J66"/>
  <c r="K66" s="1"/>
  <c r="N66" s="1"/>
  <c r="J384"/>
  <c r="K384" s="1"/>
  <c r="L384" s="1"/>
  <c r="J307"/>
  <c r="K307" s="1"/>
  <c r="J244"/>
  <c r="K244" s="1"/>
  <c r="J149"/>
  <c r="K149" s="1"/>
  <c r="L149" s="1"/>
  <c r="J78"/>
  <c r="K78" s="1"/>
  <c r="N78" s="1"/>
  <c r="J29"/>
  <c r="K29" s="1"/>
  <c r="J193"/>
  <c r="K193" s="1"/>
  <c r="J341"/>
  <c r="K341" s="1"/>
  <c r="L341" s="1"/>
  <c r="J255"/>
  <c r="K255" s="1"/>
  <c r="N255" s="1"/>
  <c r="J473"/>
  <c r="K473" s="1"/>
  <c r="J402"/>
  <c r="K402" s="1"/>
  <c r="J356"/>
  <c r="K356" s="1"/>
  <c r="L356" s="1"/>
  <c r="J258"/>
  <c r="K258" s="1"/>
  <c r="N258" s="1"/>
  <c r="J197"/>
  <c r="K197" s="1"/>
  <c r="J124"/>
  <c r="K124" s="1"/>
  <c r="J52"/>
  <c r="K52" s="1"/>
  <c r="N52" s="1"/>
  <c r="J486"/>
  <c r="K486" s="1"/>
  <c r="N486" s="1"/>
  <c r="J387"/>
  <c r="K387" s="1"/>
  <c r="J461"/>
  <c r="K461" s="1"/>
  <c r="J347"/>
  <c r="K347" s="1"/>
  <c r="M347" s="1"/>
  <c r="J183"/>
  <c r="K183" s="1"/>
  <c r="J40"/>
  <c r="K40" s="1"/>
  <c r="L40" s="1"/>
  <c r="J374"/>
  <c r="K374" s="1"/>
  <c r="M374" s="1"/>
  <c r="J291"/>
  <c r="K291" s="1"/>
  <c r="J218"/>
  <c r="K218" s="1"/>
  <c r="J136"/>
  <c r="K136" s="1"/>
  <c r="L136" s="1"/>
  <c r="J53"/>
  <c r="K53" s="1"/>
  <c r="J474"/>
  <c r="K474" s="1"/>
  <c r="J393"/>
  <c r="K393" s="1"/>
  <c r="J321"/>
  <c r="K321" s="1"/>
  <c r="M321" s="1"/>
  <c r="J286"/>
  <c r="K286" s="1"/>
  <c r="N286" s="1"/>
  <c r="J246"/>
  <c r="K246" s="1"/>
  <c r="J206"/>
  <c r="K206" s="1"/>
  <c r="J161"/>
  <c r="K161" s="1"/>
  <c r="N161" s="1"/>
  <c r="J125"/>
  <c r="K125" s="1"/>
  <c r="M125" s="1"/>
  <c r="J441"/>
  <c r="K441" s="1"/>
  <c r="J392"/>
  <c r="K392" s="1"/>
  <c r="M392" s="1"/>
  <c r="J204"/>
  <c r="K204" s="1"/>
  <c r="N204" s="1"/>
  <c r="J164"/>
  <c r="K164" s="1"/>
  <c r="J133"/>
  <c r="K133" s="1"/>
  <c r="J106"/>
  <c r="K106" s="1"/>
  <c r="N106" s="1"/>
  <c r="J89"/>
  <c r="K89" s="1"/>
  <c r="N89" s="1"/>
  <c r="J71"/>
  <c r="K71" s="1"/>
  <c r="N71" s="1"/>
  <c r="J42"/>
  <c r="K42" s="1"/>
  <c r="J23"/>
  <c r="K23" s="1"/>
  <c r="J492"/>
  <c r="K492" s="1"/>
  <c r="L492" s="1"/>
  <c r="J471"/>
  <c r="K471" s="1"/>
  <c r="J453"/>
  <c r="K453" s="1"/>
  <c r="J436"/>
  <c r="K436" s="1"/>
  <c r="J419"/>
  <c r="K419" s="1"/>
  <c r="N419" s="1"/>
  <c r="J349"/>
  <c r="K349" s="1"/>
  <c r="N349" s="1"/>
  <c r="J288"/>
  <c r="K288" s="1"/>
  <c r="J223"/>
  <c r="K223" s="1"/>
  <c r="L223" s="1"/>
  <c r="H6" i="26"/>
  <c r="I6" s="1"/>
  <c r="H15" i="39"/>
  <c r="I15" s="1"/>
  <c r="K15" s="1"/>
  <c r="H10"/>
  <c r="I10" s="1"/>
  <c r="H12"/>
  <c r="I12" s="1"/>
  <c r="L12" s="1"/>
  <c r="H7"/>
  <c r="I7" s="1"/>
  <c r="K7" s="1"/>
  <c r="H31"/>
  <c r="I31" s="1"/>
  <c r="K31" s="1"/>
  <c r="H37"/>
  <c r="I37" s="1"/>
  <c r="L37" s="1"/>
  <c r="H33"/>
  <c r="I33" s="1"/>
  <c r="H25"/>
  <c r="I25" s="1"/>
  <c r="H21"/>
  <c r="I21" s="1"/>
  <c r="L21" s="1"/>
  <c r="H13"/>
  <c r="I13" s="1"/>
  <c r="L13" s="1"/>
  <c r="H9"/>
  <c r="I9" s="1"/>
  <c r="H34"/>
  <c r="I34" s="1"/>
  <c r="K34" s="1"/>
  <c r="H30"/>
  <c r="I30" s="1"/>
  <c r="L30" s="1"/>
  <c r="H26"/>
  <c r="I26" s="1"/>
  <c r="K26" s="1"/>
  <c r="H6"/>
  <c r="I6" s="1"/>
  <c r="L6" s="1"/>
  <c r="H16"/>
  <c r="I16" s="1"/>
  <c r="H27"/>
  <c r="I27" s="1"/>
  <c r="K27" s="1"/>
  <c r="H19"/>
  <c r="I19" s="1"/>
  <c r="L19" s="1"/>
  <c r="H28"/>
  <c r="I28" s="1"/>
  <c r="K28" s="1"/>
  <c r="H18"/>
  <c r="I18" s="1"/>
  <c r="L18" s="1"/>
  <c r="H72"/>
  <c r="I72" s="1"/>
  <c r="L72" s="1"/>
  <c r="H70"/>
  <c r="I70" s="1"/>
  <c r="K70" s="1"/>
  <c r="H68"/>
  <c r="I68" s="1"/>
  <c r="L68" s="1"/>
  <c r="H66"/>
  <c r="I66" s="1"/>
  <c r="K66" s="1"/>
  <c r="H64"/>
  <c r="I64" s="1"/>
  <c r="J64" s="1"/>
  <c r="H62"/>
  <c r="I62" s="1"/>
  <c r="J62" s="1"/>
  <c r="H60"/>
  <c r="I60" s="1"/>
  <c r="K60" s="1"/>
  <c r="H58"/>
  <c r="I58" s="1"/>
  <c r="K58" s="1"/>
  <c r="H56"/>
  <c r="I56" s="1"/>
  <c r="L56" s="1"/>
  <c r="H54"/>
  <c r="I54" s="1"/>
  <c r="K54" s="1"/>
  <c r="H52"/>
  <c r="I52" s="1"/>
  <c r="L52" s="1"/>
  <c r="H50"/>
  <c r="I50" s="1"/>
  <c r="K50" s="1"/>
  <c r="H48"/>
  <c r="I48" s="1"/>
  <c r="J48" s="1"/>
  <c r="H46"/>
  <c r="I46" s="1"/>
  <c r="J46" s="1"/>
  <c r="H44"/>
  <c r="I44" s="1"/>
  <c r="K44" s="1"/>
  <c r="H42"/>
  <c r="I42" s="1"/>
  <c r="K42" s="1"/>
  <c r="H73"/>
  <c r="I73" s="1"/>
  <c r="K73" s="1"/>
  <c r="H71"/>
  <c r="I71" s="1"/>
  <c r="J71" s="1"/>
  <c r="H69"/>
  <c r="I69" s="1"/>
  <c r="K69" s="1"/>
  <c r="H67"/>
  <c r="I67" s="1"/>
  <c r="K67" s="1"/>
  <c r="H65"/>
  <c r="I65" s="1"/>
  <c r="L65" s="1"/>
  <c r="H63"/>
  <c r="I63" s="1"/>
  <c r="K63" s="1"/>
  <c r="H61"/>
  <c r="I61" s="1"/>
  <c r="L61" s="1"/>
  <c r="H59"/>
  <c r="I59" s="1"/>
  <c r="J59" s="1"/>
  <c r="H57"/>
  <c r="I57" s="1"/>
  <c r="K57" s="1"/>
  <c r="H55"/>
  <c r="I55" s="1"/>
  <c r="K55" s="1"/>
  <c r="H53"/>
  <c r="I53" s="1"/>
  <c r="L53" s="1"/>
  <c r="H51"/>
  <c r="I51" s="1"/>
  <c r="J51" s="1"/>
  <c r="H49"/>
  <c r="I49" s="1"/>
  <c r="K49" s="1"/>
  <c r="H47"/>
  <c r="I47" s="1"/>
  <c r="K47" s="1"/>
  <c r="H45"/>
  <c r="I45" s="1"/>
  <c r="L45" s="1"/>
  <c r="I208" i="40"/>
  <c r="H182"/>
  <c r="I182" s="1"/>
  <c r="H103"/>
  <c r="I103" s="1"/>
  <c r="H43"/>
  <c r="I43" s="1"/>
  <c r="H102"/>
  <c r="I102" s="1"/>
  <c r="H148"/>
  <c r="I148" s="1"/>
  <c r="H9" i="34"/>
  <c r="I9" s="1"/>
  <c r="H8"/>
  <c r="I8" s="1"/>
  <c r="J33" i="27"/>
  <c r="J26"/>
  <c r="J18"/>
  <c r="J10"/>
  <c r="J29"/>
  <c r="J14"/>
  <c r="J23"/>
  <c r="J20"/>
  <c r="J15"/>
  <c r="J12"/>
  <c r="J7"/>
  <c r="J6"/>
  <c r="H11" i="48"/>
  <c r="I11" s="1"/>
  <c r="I14" i="32" l="1"/>
  <c r="H20"/>
  <c r="I20" s="1"/>
  <c r="H23"/>
  <c r="I23" s="1"/>
  <c r="I17"/>
  <c r="L17" s="1"/>
  <c r="H21"/>
  <c r="I21" s="1"/>
  <c r="I15"/>
  <c r="L14"/>
  <c r="L6" i="26"/>
  <c r="L187" i="40"/>
  <c r="M187"/>
  <c r="L7" i="21"/>
  <c r="Q7" s="1"/>
  <c r="K8"/>
  <c r="M135" i="22"/>
  <c r="K93" i="35"/>
  <c r="L52" i="5"/>
  <c r="J52"/>
  <c r="K60"/>
  <c r="J60"/>
  <c r="M58"/>
  <c r="J58"/>
  <c r="L54"/>
  <c r="J54"/>
  <c r="L68"/>
  <c r="J68"/>
  <c r="L66"/>
  <c r="J66"/>
  <c r="K55"/>
  <c r="J55"/>
  <c r="K71"/>
  <c r="J71"/>
  <c r="K59"/>
  <c r="J59"/>
  <c r="K64"/>
  <c r="J64"/>
  <c r="K53"/>
  <c r="J53"/>
  <c r="K67"/>
  <c r="J67"/>
  <c r="L61"/>
  <c r="J61"/>
  <c r="K65"/>
  <c r="J65"/>
  <c r="L31"/>
  <c r="J31"/>
  <c r="L37"/>
  <c r="J37"/>
  <c r="L45"/>
  <c r="J45"/>
  <c r="L42"/>
  <c r="J42"/>
  <c r="L26"/>
  <c r="J26"/>
  <c r="L6"/>
  <c r="J6"/>
  <c r="L39"/>
  <c r="J39"/>
  <c r="L9"/>
  <c r="J9"/>
  <c r="L41"/>
  <c r="J41"/>
  <c r="L13"/>
  <c r="J13"/>
  <c r="L12"/>
  <c r="J12"/>
  <c r="L21"/>
  <c r="J21"/>
  <c r="L29"/>
  <c r="J29"/>
  <c r="L33"/>
  <c r="J33"/>
  <c r="I47"/>
  <c r="J47" s="1"/>
  <c r="K35"/>
  <c r="J35"/>
  <c r="L17"/>
  <c r="J17"/>
  <c r="L34"/>
  <c r="J34"/>
  <c r="L5"/>
  <c r="J5"/>
  <c r="Q26" i="31"/>
  <c r="O26"/>
  <c r="P26"/>
  <c r="L49"/>
  <c r="M49" s="1"/>
  <c r="K10" i="27"/>
  <c r="L10" s="1"/>
  <c r="K22"/>
  <c r="K16"/>
  <c r="K11"/>
  <c r="P11" s="1"/>
  <c r="K7"/>
  <c r="P7" s="1"/>
  <c r="K23"/>
  <c r="P23" s="1"/>
  <c r="K9"/>
  <c r="P9" s="1"/>
  <c r="K24"/>
  <c r="M24" s="1"/>
  <c r="K6"/>
  <c r="P6" s="1"/>
  <c r="K14"/>
  <c r="K31"/>
  <c r="M31" s="1"/>
  <c r="K27"/>
  <c r="K20"/>
  <c r="K12"/>
  <c r="K26"/>
  <c r="M26" s="1"/>
  <c r="K15"/>
  <c r="P15" s="1"/>
  <c r="K29"/>
  <c r="K33"/>
  <c r="K19"/>
  <c r="K50" i="5"/>
  <c r="L23" i="34"/>
  <c r="K23"/>
  <c r="L21"/>
  <c r="K21"/>
  <c r="N341" i="22"/>
  <c r="L49" i="5"/>
  <c r="N554" i="22"/>
  <c r="L53" i="32"/>
  <c r="L122" i="35"/>
  <c r="K26" i="5"/>
  <c r="M26"/>
  <c r="K15" i="34"/>
  <c r="L269" i="22"/>
  <c r="K122" i="35"/>
  <c r="M7" i="5"/>
  <c r="L7"/>
  <c r="M16"/>
  <c r="L16"/>
  <c r="M25"/>
  <c r="L25"/>
  <c r="M43"/>
  <c r="L43"/>
  <c r="M22"/>
  <c r="L22"/>
  <c r="M24"/>
  <c r="L24"/>
  <c r="M28"/>
  <c r="L28"/>
  <c r="M36"/>
  <c r="L36"/>
  <c r="M19"/>
  <c r="L19"/>
  <c r="K31"/>
  <c r="M8"/>
  <c r="L8"/>
  <c r="M10"/>
  <c r="L10"/>
  <c r="M14"/>
  <c r="L14"/>
  <c r="M20"/>
  <c r="L20"/>
  <c r="M23"/>
  <c r="L23"/>
  <c r="M27"/>
  <c r="L27"/>
  <c r="M30"/>
  <c r="L30"/>
  <c r="M32"/>
  <c r="L32"/>
  <c r="M35"/>
  <c r="L35"/>
  <c r="M38"/>
  <c r="L38"/>
  <c r="M40"/>
  <c r="L40"/>
  <c r="M44"/>
  <c r="L44"/>
  <c r="M46"/>
  <c r="L46"/>
  <c r="M11"/>
  <c r="L11"/>
  <c r="M15"/>
  <c r="L15"/>
  <c r="M18"/>
  <c r="L18"/>
  <c r="L17" i="22"/>
  <c r="L616"/>
  <c r="N552"/>
  <c r="N499"/>
  <c r="N357"/>
  <c r="L255"/>
  <c r="L58" i="32"/>
  <c r="J13" i="36"/>
  <c r="K13" s="1"/>
  <c r="I14"/>
  <c r="J14" s="1"/>
  <c r="L24" i="22"/>
  <c r="M213"/>
  <c r="M168"/>
  <c r="I33" i="18"/>
  <c r="J33" s="1"/>
  <c r="H34"/>
  <c r="N488" i="22"/>
  <c r="L93" i="35"/>
  <c r="J56" i="36"/>
  <c r="L56" s="1"/>
  <c r="I57"/>
  <c r="I58" s="1"/>
  <c r="J58" s="1"/>
  <c r="L6"/>
  <c r="J40"/>
  <c r="K40" s="1"/>
  <c r="I41"/>
  <c r="L44"/>
  <c r="K44"/>
  <c r="M44"/>
  <c r="K38"/>
  <c r="M38"/>
  <c r="L38"/>
  <c r="L39"/>
  <c r="K39"/>
  <c r="M39"/>
  <c r="K43"/>
  <c r="M43"/>
  <c r="L43"/>
  <c r="K11" i="39"/>
  <c r="K59" i="32"/>
  <c r="L188" i="22"/>
  <c r="N290"/>
  <c r="L490"/>
  <c r="L80"/>
  <c r="M253"/>
  <c r="N278"/>
  <c r="L12" i="25"/>
  <c r="L24" i="39"/>
  <c r="L109" i="22"/>
  <c r="M400"/>
  <c r="L165"/>
  <c r="M388"/>
  <c r="M414"/>
  <c r="L73"/>
  <c r="M235"/>
  <c r="L305"/>
  <c r="M324"/>
  <c r="N346"/>
  <c r="L618"/>
  <c r="N148"/>
  <c r="N153"/>
  <c r="N429"/>
  <c r="L155"/>
  <c r="N229"/>
  <c r="N230"/>
  <c r="M459"/>
  <c r="N111"/>
  <c r="L101"/>
  <c r="L286"/>
  <c r="L47" i="32"/>
  <c r="O17" i="28"/>
  <c r="M188" i="22"/>
  <c r="M109"/>
  <c r="M24"/>
  <c r="L400"/>
  <c r="L290"/>
  <c r="M165"/>
  <c r="M616"/>
  <c r="N388"/>
  <c r="M490"/>
  <c r="N414"/>
  <c r="N213"/>
  <c r="M73"/>
  <c r="M80"/>
  <c r="L235"/>
  <c r="L135"/>
  <c r="M305"/>
  <c r="N253"/>
  <c r="N324"/>
  <c r="N168"/>
  <c r="L483"/>
  <c r="N190"/>
  <c r="N522"/>
  <c r="N375"/>
  <c r="L489"/>
  <c r="N254"/>
  <c r="N27"/>
  <c r="N248"/>
  <c r="M250"/>
  <c r="L169"/>
  <c r="L170"/>
  <c r="L266"/>
  <c r="M13" i="25"/>
  <c r="L32"/>
  <c r="N277" i="22"/>
  <c r="M499"/>
  <c r="N181"/>
  <c r="L142"/>
  <c r="M268"/>
  <c r="N189"/>
  <c r="N330"/>
  <c r="L531"/>
  <c r="N384"/>
  <c r="L486"/>
  <c r="L71"/>
  <c r="M643"/>
  <c r="H72" i="40"/>
  <c r="I72" s="1"/>
  <c r="J72" s="1"/>
  <c r="H124"/>
  <c r="I124" s="1"/>
  <c r="N124" s="1"/>
  <c r="H139"/>
  <c r="I139" s="1"/>
  <c r="J139" s="1"/>
  <c r="H99"/>
  <c r="I99" s="1"/>
  <c r="N99" s="1"/>
  <c r="H154"/>
  <c r="I154" s="1"/>
  <c r="N154" s="1"/>
  <c r="H97"/>
  <c r="I97" s="1"/>
  <c r="N97" s="1"/>
  <c r="H88"/>
  <c r="I88" s="1"/>
  <c r="J88" s="1"/>
  <c r="H150"/>
  <c r="I150" s="1"/>
  <c r="N150" s="1"/>
  <c r="H60"/>
  <c r="I60" s="1"/>
  <c r="K60" s="1"/>
  <c r="L60" s="1"/>
  <c r="H137"/>
  <c r="I137" s="1"/>
  <c r="K137" s="1"/>
  <c r="L137" s="1"/>
  <c r="H81"/>
  <c r="I81" s="1"/>
  <c r="K81" s="1"/>
  <c r="L81" s="1"/>
  <c r="H143"/>
  <c r="I143" s="1"/>
  <c r="J143" s="1"/>
  <c r="H106"/>
  <c r="I106" s="1"/>
  <c r="K106" s="1"/>
  <c r="L106" s="1"/>
  <c r="H188"/>
  <c r="I188" s="1"/>
  <c r="K188" s="1"/>
  <c r="H116"/>
  <c r="I116" s="1"/>
  <c r="K116" s="1"/>
  <c r="L116" s="1"/>
  <c r="H38"/>
  <c r="I38" s="1"/>
  <c r="N38" s="1"/>
  <c r="H129"/>
  <c r="I129" s="1"/>
  <c r="J129" s="1"/>
  <c r="H8"/>
  <c r="I8" s="1"/>
  <c r="K8" s="1"/>
  <c r="H118"/>
  <c r="I118" s="1"/>
  <c r="K118" s="1"/>
  <c r="L118" s="1"/>
  <c r="H57"/>
  <c r="I57" s="1"/>
  <c r="J57" s="1"/>
  <c r="H144"/>
  <c r="I144" s="1"/>
  <c r="J144" s="1"/>
  <c r="H189"/>
  <c r="I189" s="1"/>
  <c r="H92"/>
  <c r="I92" s="1"/>
  <c r="J92" s="1"/>
  <c r="H37"/>
  <c r="I37" s="1"/>
  <c r="N37" s="1"/>
  <c r="H35" i="19"/>
  <c r="I35" s="1"/>
  <c r="H98"/>
  <c r="I98" s="1"/>
  <c r="H65"/>
  <c r="I65" s="1"/>
  <c r="H95"/>
  <c r="I95" s="1"/>
  <c r="H83"/>
  <c r="I83" s="1"/>
  <c r="H22"/>
  <c r="I22" s="1"/>
  <c r="H56"/>
  <c r="I56" s="1"/>
  <c r="H41"/>
  <c r="I41" s="1"/>
  <c r="H75"/>
  <c r="I75" s="1"/>
  <c r="H87"/>
  <c r="I87" s="1"/>
  <c r="H33"/>
  <c r="I33" s="1"/>
  <c r="H60"/>
  <c r="I60" s="1"/>
  <c r="H8"/>
  <c r="I8" s="1"/>
  <c r="H92"/>
  <c r="I92" s="1"/>
  <c r="H251" i="35"/>
  <c r="I251" s="1"/>
  <c r="L251" s="1"/>
  <c r="H115"/>
  <c r="I115" s="1"/>
  <c r="K115" s="1"/>
  <c r="H42"/>
  <c r="I42" s="1"/>
  <c r="J42" s="1"/>
  <c r="H210"/>
  <c r="I210" s="1"/>
  <c r="K210" s="1"/>
  <c r="H165"/>
  <c r="I165" s="1"/>
  <c r="J165" s="1"/>
  <c r="H254"/>
  <c r="I254" s="1"/>
  <c r="J254" s="1"/>
  <c r="N471" i="22"/>
  <c r="L471"/>
  <c r="N53"/>
  <c r="L53"/>
  <c r="L461"/>
  <c r="N461"/>
  <c r="N124"/>
  <c r="M124"/>
  <c r="N402"/>
  <c r="L402"/>
  <c r="N193"/>
  <c r="L193"/>
  <c r="N244"/>
  <c r="L244"/>
  <c r="N137"/>
  <c r="L137"/>
  <c r="L54"/>
  <c r="N54"/>
  <c r="N113"/>
  <c r="M113"/>
  <c r="L624"/>
  <c r="M624"/>
  <c r="N530"/>
  <c r="M530"/>
  <c r="N394"/>
  <c r="L394"/>
  <c r="M86"/>
  <c r="N86"/>
  <c r="N428"/>
  <c r="L428"/>
  <c r="N114" i="40"/>
  <c r="K114"/>
  <c r="L114" s="1"/>
  <c r="K89"/>
  <c r="L89" s="1"/>
  <c r="J89"/>
  <c r="M22" i="25"/>
  <c r="L22"/>
  <c r="L63" i="32"/>
  <c r="L35" i="39"/>
  <c r="L45" i="32"/>
  <c r="K45"/>
  <c r="N16" i="28"/>
  <c r="L29" i="39"/>
  <c r="N21" i="22"/>
  <c r="N228"/>
  <c r="L530"/>
  <c r="M276"/>
  <c r="N311"/>
  <c r="L78"/>
  <c r="M258"/>
  <c r="L349"/>
  <c r="N20" i="40"/>
  <c r="O16" i="28"/>
  <c r="M87" i="22"/>
  <c r="L87"/>
  <c r="H7" i="26"/>
  <c r="I7" s="1"/>
  <c r="H5" i="44"/>
  <c r="I5" s="1"/>
  <c r="H6"/>
  <c r="I6" s="1"/>
  <c r="J177" i="22"/>
  <c r="K177" s="1"/>
  <c r="L177" s="1"/>
  <c r="J379"/>
  <c r="K379" s="1"/>
  <c r="L379" s="1"/>
  <c r="J249"/>
  <c r="K249" s="1"/>
  <c r="L249" s="1"/>
  <c r="J47"/>
  <c r="K47" s="1"/>
  <c r="N47" s="1"/>
  <c r="J482"/>
  <c r="K482" s="1"/>
  <c r="L482" s="1"/>
  <c r="J627"/>
  <c r="K627" s="1"/>
  <c r="M627" s="1"/>
  <c r="J442"/>
  <c r="K442" s="1"/>
  <c r="J478"/>
  <c r="K478" s="1"/>
  <c r="J521"/>
  <c r="K521" s="1"/>
  <c r="L521" s="1"/>
  <c r="J608"/>
  <c r="K608" s="1"/>
  <c r="N608" s="1"/>
  <c r="J657"/>
  <c r="K657" s="1"/>
  <c r="N657" s="1"/>
  <c r="J625"/>
  <c r="K625" s="1"/>
  <c r="J593"/>
  <c r="K593" s="1"/>
  <c r="N593" s="1"/>
  <c r="J561"/>
  <c r="K561" s="1"/>
  <c r="N561" s="1"/>
  <c r="J529"/>
  <c r="K529" s="1"/>
  <c r="L529" s="1"/>
  <c r="J615"/>
  <c r="K615" s="1"/>
  <c r="J551"/>
  <c r="K551" s="1"/>
  <c r="J507"/>
  <c r="K507" s="1"/>
  <c r="J614"/>
  <c r="K614" s="1"/>
  <c r="L614" s="1"/>
  <c r="J550"/>
  <c r="K550" s="1"/>
  <c r="J644"/>
  <c r="K644" s="1"/>
  <c r="L644" s="1"/>
  <c r="J588"/>
  <c r="K588" s="1"/>
  <c r="L588" s="1"/>
  <c r="J556"/>
  <c r="K556" s="1"/>
  <c r="M556" s="1"/>
  <c r="J524"/>
  <c r="K524" s="1"/>
  <c r="L524" s="1"/>
  <c r="J104"/>
  <c r="K104" s="1"/>
  <c r="L104" s="1"/>
  <c r="J140"/>
  <c r="K140" s="1"/>
  <c r="L140" s="1"/>
  <c r="J500"/>
  <c r="K500" s="1"/>
  <c r="N500" s="1"/>
  <c r="J314"/>
  <c r="K314" s="1"/>
  <c r="N314" s="1"/>
  <c r="J411"/>
  <c r="K411" s="1"/>
  <c r="M411" s="1"/>
  <c r="J134"/>
  <c r="K134" s="1"/>
  <c r="J468"/>
  <c r="K468" s="1"/>
  <c r="N468" s="1"/>
  <c r="J131"/>
  <c r="K131" s="1"/>
  <c r="J287"/>
  <c r="K287" s="1"/>
  <c r="N287" s="1"/>
  <c r="J49"/>
  <c r="K49" s="1"/>
  <c r="J497"/>
  <c r="K497" s="1"/>
  <c r="L497" s="1"/>
  <c r="J424"/>
  <c r="K424" s="1"/>
  <c r="L424" s="1"/>
  <c r="J373"/>
  <c r="K373" s="1"/>
  <c r="M373" s="1"/>
  <c r="J308"/>
  <c r="K308" s="1"/>
  <c r="J220"/>
  <c r="K220" s="1"/>
  <c r="N220" s="1"/>
  <c r="J157"/>
  <c r="K157" s="1"/>
  <c r="L157" s="1"/>
  <c r="J84"/>
  <c r="K84" s="1"/>
  <c r="N84" s="1"/>
  <c r="J25"/>
  <c r="K25" s="1"/>
  <c r="L25" s="1"/>
  <c r="J496"/>
  <c r="K496" s="1"/>
  <c r="M496" s="1"/>
  <c r="J439"/>
  <c r="K439" s="1"/>
  <c r="L439" s="1"/>
  <c r="K8" i="5"/>
  <c r="K14"/>
  <c r="K24"/>
  <c r="K37"/>
  <c r="K17"/>
  <c r="K15"/>
  <c r="K44"/>
  <c r="K5"/>
  <c r="L26" i="25"/>
  <c r="L31"/>
  <c r="N45" i="40"/>
  <c r="K63" i="32"/>
  <c r="K35" i="39"/>
  <c r="L48" i="32"/>
  <c r="K29"/>
  <c r="L646" i="22"/>
  <c r="N87"/>
  <c r="L475"/>
  <c r="K5" i="28"/>
  <c r="K15"/>
  <c r="L15" s="1"/>
  <c r="O15" s="1"/>
  <c r="K9"/>
  <c r="L9" s="1"/>
  <c r="N9" s="1"/>
  <c r="K11"/>
  <c r="L11" s="1"/>
  <c r="O11" s="1"/>
  <c r="K7"/>
  <c r="L7" s="1"/>
  <c r="N7" s="1"/>
  <c r="K13"/>
  <c r="L13" s="1"/>
  <c r="O13" s="1"/>
  <c r="K10"/>
  <c r="L10" s="1"/>
  <c r="N10" s="1"/>
  <c r="H43" i="32"/>
  <c r="I43" s="1"/>
  <c r="H50"/>
  <c r="I50" s="1"/>
  <c r="L50" s="1"/>
  <c r="H26"/>
  <c r="I26" s="1"/>
  <c r="H64"/>
  <c r="I64" s="1"/>
  <c r="K64" s="1"/>
  <c r="H34"/>
  <c r="I34" s="1"/>
  <c r="L34" s="1"/>
  <c r="H35"/>
  <c r="I35" s="1"/>
  <c r="K35" s="1"/>
  <c r="H8"/>
  <c r="I8" s="1"/>
  <c r="H60"/>
  <c r="I60" s="1"/>
  <c r="K60" s="1"/>
  <c r="I27"/>
  <c r="L27" s="1"/>
  <c r="H16"/>
  <c r="H6"/>
  <c r="I6" s="1"/>
  <c r="H57"/>
  <c r="I57" s="1"/>
  <c r="K57" s="1"/>
  <c r="H49"/>
  <c r="I49" s="1"/>
  <c r="K49" s="1"/>
  <c r="H41"/>
  <c r="I41" s="1"/>
  <c r="L41" s="1"/>
  <c r="H33"/>
  <c r="I33" s="1"/>
  <c r="H9"/>
  <c r="I9" s="1"/>
  <c r="H62"/>
  <c r="I62" s="1"/>
  <c r="L62" s="1"/>
  <c r="H46"/>
  <c r="I46" s="1"/>
  <c r="H30"/>
  <c r="I30" s="1"/>
  <c r="H42"/>
  <c r="I42" s="1"/>
  <c r="H5"/>
  <c r="I5" s="1"/>
  <c r="H39"/>
  <c r="I39" s="1"/>
  <c r="H55"/>
  <c r="I55" s="1"/>
  <c r="K55" s="1"/>
  <c r="H13"/>
  <c r="H19" s="1"/>
  <c r="H36"/>
  <c r="I36" s="1"/>
  <c r="K36" s="1"/>
  <c r="H56"/>
  <c r="I56" s="1"/>
  <c r="L56" s="1"/>
  <c r="H23" i="39"/>
  <c r="I23" s="1"/>
  <c r="H8"/>
  <c r="I8" s="1"/>
  <c r="K8" s="1"/>
  <c r="H22"/>
  <c r="I22" s="1"/>
  <c r="K22" s="1"/>
  <c r="H36"/>
  <c r="I36" s="1"/>
  <c r="H5"/>
  <c r="I5" s="1"/>
  <c r="K5" s="1"/>
  <c r="H32"/>
  <c r="I32" s="1"/>
  <c r="H19" i="18"/>
  <c r="I19" s="1"/>
  <c r="J19" s="1"/>
  <c r="H31"/>
  <c r="I31" s="1"/>
  <c r="L31" s="1"/>
  <c r="H6"/>
  <c r="I6" s="1"/>
  <c r="H152" i="40"/>
  <c r="I152" s="1"/>
  <c r="J152" s="1"/>
  <c r="H132"/>
  <c r="I132" s="1"/>
  <c r="N132" s="1"/>
  <c r="H30"/>
  <c r="I30" s="1"/>
  <c r="J30" s="1"/>
  <c r="H133"/>
  <c r="I133" s="1"/>
  <c r="K133" s="1"/>
  <c r="L133" s="1"/>
  <c r="H75"/>
  <c r="I75" s="1"/>
  <c r="K75" s="1"/>
  <c r="L75" s="1"/>
  <c r="H49"/>
  <c r="I49" s="1"/>
  <c r="J49" s="1"/>
  <c r="H149"/>
  <c r="I149" s="1"/>
  <c r="J149" s="1"/>
  <c r="I209"/>
  <c r="N209" s="1"/>
  <c r="H62"/>
  <c r="I62" s="1"/>
  <c r="K62" s="1"/>
  <c r="L62" s="1"/>
  <c r="H127"/>
  <c r="I127" s="1"/>
  <c r="K127" s="1"/>
  <c r="L127" s="1"/>
  <c r="H53"/>
  <c r="I53" s="1"/>
  <c r="J53" s="1"/>
  <c r="H16" i="19"/>
  <c r="I16" s="1"/>
  <c r="H91"/>
  <c r="I91" s="1"/>
  <c r="H80"/>
  <c r="I80" s="1"/>
  <c r="H47"/>
  <c r="I47" s="1"/>
  <c r="H93"/>
  <c r="I93" s="1"/>
  <c r="J104" i="24"/>
  <c r="K104" s="1"/>
  <c r="N104" s="1"/>
  <c r="J6"/>
  <c r="K6" s="1"/>
  <c r="L6" s="1"/>
  <c r="L63" i="36"/>
  <c r="K63"/>
  <c r="H14" i="18"/>
  <c r="I14" s="1"/>
  <c r="J14" s="1"/>
  <c r="H15"/>
  <c r="I15" s="1"/>
  <c r="H27"/>
  <c r="I27" s="1"/>
  <c r="H20"/>
  <c r="I20" s="1"/>
  <c r="H24"/>
  <c r="I24" s="1"/>
  <c r="L24" s="1"/>
  <c r="H21"/>
  <c r="H7"/>
  <c r="I7" s="1"/>
  <c r="H9"/>
  <c r="I9" s="1"/>
  <c r="L9" s="1"/>
  <c r="H11"/>
  <c r="I11" s="1"/>
  <c r="K11" s="1"/>
  <c r="H10"/>
  <c r="I10" s="1"/>
  <c r="H8"/>
  <c r="I8" s="1"/>
  <c r="H12"/>
  <c r="I12" s="1"/>
  <c r="L17" i="39"/>
  <c r="K15" i="32"/>
  <c r="N342" i="22"/>
  <c r="M342"/>
  <c r="H11" i="26"/>
  <c r="I11" s="1"/>
  <c r="H12"/>
  <c r="I12" s="1"/>
  <c r="H8"/>
  <c r="I8" s="1"/>
  <c r="H9"/>
  <c r="I9" s="1"/>
  <c r="H7" i="38"/>
  <c r="I7" s="1"/>
  <c r="L7" s="1"/>
  <c r="H12"/>
  <c r="I12" s="1"/>
  <c r="L36" i="36"/>
  <c r="M36"/>
  <c r="H8" i="48"/>
  <c r="I8" s="1"/>
  <c r="J8" s="1"/>
  <c r="H10"/>
  <c r="I10" s="1"/>
  <c r="K10" s="1"/>
  <c r="H7"/>
  <c r="I7" s="1"/>
  <c r="H6"/>
  <c r="I6" s="1"/>
  <c r="H13"/>
  <c r="I13" s="1"/>
  <c r="K13" s="1"/>
  <c r="K31" i="31"/>
  <c r="K34"/>
  <c r="K170"/>
  <c r="K40"/>
  <c r="M6" i="25"/>
  <c r="K7"/>
  <c r="N6" i="28"/>
  <c r="L11" i="39"/>
  <c r="K47" i="32"/>
  <c r="L29"/>
  <c r="K53"/>
  <c r="K24" i="39"/>
  <c r="L31" i="32"/>
  <c r="L10"/>
  <c r="K10"/>
  <c r="L59"/>
  <c r="K61"/>
  <c r="L37"/>
  <c r="K17" i="39"/>
  <c r="L54" i="32"/>
  <c r="L61"/>
  <c r="L20" i="39"/>
  <c r="H10" i="26"/>
  <c r="I10" s="1"/>
  <c r="L164" i="31"/>
  <c r="H10" i="38"/>
  <c r="I10" s="1"/>
  <c r="K36" i="5"/>
  <c r="K19"/>
  <c r="K25"/>
  <c r="M10" i="25"/>
  <c r="L211" i="35"/>
  <c r="M98" i="22"/>
  <c r="N98"/>
  <c r="M8" i="25"/>
  <c r="L8"/>
  <c r="M475" i="22"/>
  <c r="H15" i="48"/>
  <c r="I15" s="1"/>
  <c r="J15" s="1"/>
  <c r="H5"/>
  <c r="I5" s="1"/>
  <c r="H16"/>
  <c r="I16" s="1"/>
  <c r="M646" i="22"/>
  <c r="H9" i="48"/>
  <c r="I9" s="1"/>
  <c r="H30" i="35"/>
  <c r="I30" s="1"/>
  <c r="L30" s="1"/>
  <c r="H25"/>
  <c r="I25" s="1"/>
  <c r="J25" s="1"/>
  <c r="H134"/>
  <c r="I134" s="1"/>
  <c r="L134" s="1"/>
  <c r="J449" i="22"/>
  <c r="K449" s="1"/>
  <c r="J340"/>
  <c r="K340" s="1"/>
  <c r="N340" s="1"/>
  <c r="J115"/>
  <c r="K115" s="1"/>
  <c r="J503"/>
  <c r="K503" s="1"/>
  <c r="L503" s="1"/>
  <c r="J502"/>
  <c r="K502" s="1"/>
  <c r="N502" s="1"/>
  <c r="J19"/>
  <c r="K19" s="1"/>
  <c r="J256"/>
  <c r="K256" s="1"/>
  <c r="N256" s="1"/>
  <c r="J225"/>
  <c r="K225" s="1"/>
  <c r="N225" s="1"/>
  <c r="J369"/>
  <c r="K369" s="1"/>
  <c r="N369" s="1"/>
  <c r="J79"/>
  <c r="K79" s="1"/>
  <c r="J395"/>
  <c r="K395" s="1"/>
  <c r="M395" s="1"/>
  <c r="J301"/>
  <c r="K301" s="1"/>
  <c r="M301" s="1"/>
  <c r="J513"/>
  <c r="K513" s="1"/>
  <c r="J592"/>
  <c r="K592" s="1"/>
  <c r="N592" s="1"/>
  <c r="J122"/>
  <c r="K122" s="1"/>
  <c r="J68"/>
  <c r="K68" s="1"/>
  <c r="J289"/>
  <c r="K289" s="1"/>
  <c r="J579"/>
  <c r="K579" s="1"/>
  <c r="L579" s="1"/>
  <c r="J642"/>
  <c r="K642" s="1"/>
  <c r="N642" s="1"/>
  <c r="J514"/>
  <c r="K514" s="1"/>
  <c r="N514" s="1"/>
  <c r="J544"/>
  <c r="K544" s="1"/>
  <c r="L544" s="1"/>
  <c r="J665"/>
  <c r="K665" s="1"/>
  <c r="L665" s="1"/>
  <c r="J649"/>
  <c r="K649" s="1"/>
  <c r="N649" s="1"/>
  <c r="J633"/>
  <c r="K633" s="1"/>
  <c r="N633" s="1"/>
  <c r="J617"/>
  <c r="K617" s="1"/>
  <c r="N617" s="1"/>
  <c r="J601"/>
  <c r="K601" s="1"/>
  <c r="N601" s="1"/>
  <c r="J585"/>
  <c r="K585" s="1"/>
  <c r="N585" s="1"/>
  <c r="J569"/>
  <c r="K569" s="1"/>
  <c r="L569" s="1"/>
  <c r="J553"/>
  <c r="K553" s="1"/>
  <c r="L553" s="1"/>
  <c r="J537"/>
  <c r="K537" s="1"/>
  <c r="M537" s="1"/>
  <c r="J663"/>
  <c r="K663" s="1"/>
  <c r="L663" s="1"/>
  <c r="J631"/>
  <c r="K631" s="1"/>
  <c r="M631" s="1"/>
  <c r="J599"/>
  <c r="K599" s="1"/>
  <c r="L599" s="1"/>
  <c r="J567"/>
  <c r="K567" s="1"/>
  <c r="M567" s="1"/>
  <c r="J535"/>
  <c r="K535" s="1"/>
  <c r="L535" s="1"/>
  <c r="J515"/>
  <c r="K515" s="1"/>
  <c r="L515" s="1"/>
  <c r="J662"/>
  <c r="K662" s="1"/>
  <c r="J630"/>
  <c r="K630" s="1"/>
  <c r="N630" s="1"/>
  <c r="J598"/>
  <c r="K598" s="1"/>
  <c r="M598" s="1"/>
  <c r="J566"/>
  <c r="K566" s="1"/>
  <c r="N566" s="1"/>
  <c r="J534"/>
  <c r="K534" s="1"/>
  <c r="N534" s="1"/>
  <c r="J660"/>
  <c r="K660" s="1"/>
  <c r="J628"/>
  <c r="K628" s="1"/>
  <c r="L628" s="1"/>
  <c r="J596"/>
  <c r="K596" s="1"/>
  <c r="J580"/>
  <c r="K580" s="1"/>
  <c r="L580" s="1"/>
  <c r="J564"/>
  <c r="K564" s="1"/>
  <c r="L564" s="1"/>
  <c r="J548"/>
  <c r="K548" s="1"/>
  <c r="L548" s="1"/>
  <c r="J532"/>
  <c r="K532" s="1"/>
  <c r="N532" s="1"/>
  <c r="J516"/>
  <c r="K516" s="1"/>
  <c r="N516" s="1"/>
  <c r="J260"/>
  <c r="K260" s="1"/>
  <c r="J20"/>
  <c r="K20" s="1"/>
  <c r="N20" s="1"/>
  <c r="J479"/>
  <c r="K479" s="1"/>
  <c r="N479" s="1"/>
  <c r="J295"/>
  <c r="K295" s="1"/>
  <c r="N295" s="1"/>
  <c r="J413"/>
  <c r="K413" s="1"/>
  <c r="L413" s="1"/>
  <c r="J82"/>
  <c r="K82" s="1"/>
  <c r="L82" s="1"/>
  <c r="J243"/>
  <c r="K243" s="1"/>
  <c r="J426"/>
  <c r="K426" s="1"/>
  <c r="N426" s="1"/>
  <c r="J485"/>
  <c r="K485" s="1"/>
  <c r="N485" s="1"/>
  <c r="J365"/>
  <c r="K365" s="1"/>
  <c r="N365" s="1"/>
  <c r="J209"/>
  <c r="K209" s="1"/>
  <c r="N209" s="1"/>
  <c r="J70"/>
  <c r="K70" s="1"/>
  <c r="L70" s="1"/>
  <c r="J434"/>
  <c r="K434" s="1"/>
  <c r="N434" s="1"/>
  <c r="J13"/>
  <c r="K13" s="1"/>
  <c r="N13" s="1"/>
  <c r="J95"/>
  <c r="K95" s="1"/>
  <c r="L95" s="1"/>
  <c r="J172"/>
  <c r="K172" s="1"/>
  <c r="N172" s="1"/>
  <c r="J251"/>
  <c r="K251" s="1"/>
  <c r="N251" s="1"/>
  <c r="J322"/>
  <c r="K322" s="1"/>
  <c r="L322" s="1"/>
  <c r="J456"/>
  <c r="K456" s="1"/>
  <c r="J191"/>
  <c r="K191" s="1"/>
  <c r="L191" s="1"/>
  <c r="J469"/>
  <c r="K469" s="1"/>
  <c r="N469" s="1"/>
  <c r="J481"/>
  <c r="K481" s="1"/>
  <c r="M481" s="1"/>
  <c r="J446"/>
  <c r="K446" s="1"/>
  <c r="L446" s="1"/>
  <c r="J408"/>
  <c r="K408" s="1"/>
  <c r="L408" s="1"/>
  <c r="J385"/>
  <c r="K385" s="1"/>
  <c r="M385" s="1"/>
  <c r="J362"/>
  <c r="K362" s="1"/>
  <c r="N362" s="1"/>
  <c r="J339"/>
  <c r="K339" s="1"/>
  <c r="L339" s="1"/>
  <c r="J274"/>
  <c r="K274" s="1"/>
  <c r="N274" s="1"/>
  <c r="J236"/>
  <c r="K236" s="1"/>
  <c r="J205"/>
  <c r="K205" s="1"/>
  <c r="N205" s="1"/>
  <c r="J171"/>
  <c r="K171" s="1"/>
  <c r="N171" s="1"/>
  <c r="J130"/>
  <c r="K130" s="1"/>
  <c r="L130" s="1"/>
  <c r="J100"/>
  <c r="K100" s="1"/>
  <c r="J62"/>
  <c r="K62" s="1"/>
  <c r="L62" s="1"/>
  <c r="N88"/>
  <c r="N175"/>
  <c r="N40"/>
  <c r="K17" i="25"/>
  <c r="K9"/>
  <c r="N261" i="22"/>
  <c r="L261"/>
  <c r="N141"/>
  <c r="M141"/>
  <c r="L380"/>
  <c r="N380"/>
  <c r="N93"/>
  <c r="L93"/>
  <c r="M138"/>
  <c r="N138"/>
  <c r="N39"/>
  <c r="M39"/>
  <c r="N495"/>
  <c r="L495"/>
  <c r="N310"/>
  <c r="M310"/>
  <c r="L368"/>
  <c r="N368"/>
  <c r="L650"/>
  <c r="N650"/>
  <c r="L651"/>
  <c r="N651"/>
  <c r="N146"/>
  <c r="L146"/>
  <c r="L262"/>
  <c r="N262"/>
  <c r="M293"/>
  <c r="L293"/>
  <c r="N447"/>
  <c r="M447"/>
  <c r="M337"/>
  <c r="N337"/>
  <c r="L56"/>
  <c r="N56"/>
  <c r="H8" i="38"/>
  <c r="I8" s="1"/>
  <c r="H11"/>
  <c r="I11" s="1"/>
  <c r="M45" i="5"/>
  <c r="H183" i="40"/>
  <c r="I183" s="1"/>
  <c r="H173"/>
  <c r="I173" s="1"/>
  <c r="K173" s="1"/>
  <c r="L173" s="1"/>
  <c r="H85"/>
  <c r="I85" s="1"/>
  <c r="J85" s="1"/>
  <c r="H191"/>
  <c r="I191" s="1"/>
  <c r="N191" s="1"/>
  <c r="H134"/>
  <c r="I134" s="1"/>
  <c r="K134" s="1"/>
  <c r="L134" s="1"/>
  <c r="H65"/>
  <c r="I65" s="1"/>
  <c r="J65" s="1"/>
  <c r="H93"/>
  <c r="I93" s="1"/>
  <c r="K93" s="1"/>
  <c r="L93" s="1"/>
  <c r="H35"/>
  <c r="I35" s="1"/>
  <c r="K35" s="1"/>
  <c r="L35" s="1"/>
  <c r="H108"/>
  <c r="I108" s="1"/>
  <c r="N108" s="1"/>
  <c r="H193"/>
  <c r="I193" s="1"/>
  <c r="N193" s="1"/>
  <c r="H151"/>
  <c r="I151" s="1"/>
  <c r="K151" s="1"/>
  <c r="L151" s="1"/>
  <c r="H82"/>
  <c r="I82" s="1"/>
  <c r="K82" s="1"/>
  <c r="L82" s="1"/>
  <c r="H107"/>
  <c r="I107" s="1"/>
  <c r="J107" s="1"/>
  <c r="I213"/>
  <c r="N213" s="1"/>
  <c r="H36"/>
  <c r="I36" s="1"/>
  <c r="K36" s="1"/>
  <c r="L36" s="1"/>
  <c r="H158"/>
  <c r="I158" s="1"/>
  <c r="N158" s="1"/>
  <c r="H184"/>
  <c r="I184" s="1"/>
  <c r="H90"/>
  <c r="I90" s="1"/>
  <c r="N90" s="1"/>
  <c r="H6"/>
  <c r="I6" s="1"/>
  <c r="J6" s="1"/>
  <c r="H46" i="19"/>
  <c r="I46" s="1"/>
  <c r="H89"/>
  <c r="I89" s="1"/>
  <c r="H7"/>
  <c r="I7" s="1"/>
  <c r="H43"/>
  <c r="I43" s="1"/>
  <c r="H13"/>
  <c r="I13" s="1"/>
  <c r="H67"/>
  <c r="I67" s="1"/>
  <c r="H15"/>
  <c r="I15" s="1"/>
  <c r="H30"/>
  <c r="I30" s="1"/>
  <c r="H54"/>
  <c r="I54" s="1"/>
  <c r="H55"/>
  <c r="I55" s="1"/>
  <c r="H59"/>
  <c r="I59" s="1"/>
  <c r="J173" i="22"/>
  <c r="K173" s="1"/>
  <c r="J319"/>
  <c r="K319" s="1"/>
  <c r="J94"/>
  <c r="K94" s="1"/>
  <c r="M94" s="1"/>
  <c r="J182"/>
  <c r="K182" s="1"/>
  <c r="M182" s="1"/>
  <c r="J430"/>
  <c r="K430" s="1"/>
  <c r="L430" s="1"/>
  <c r="J163"/>
  <c r="K163" s="1"/>
  <c r="J355"/>
  <c r="K355" s="1"/>
  <c r="L355" s="1"/>
  <c r="J470"/>
  <c r="K470" s="1"/>
  <c r="J99"/>
  <c r="K99" s="1"/>
  <c r="L99" s="1"/>
  <c r="J302"/>
  <c r="K302" s="1"/>
  <c r="N302" s="1"/>
  <c r="J143"/>
  <c r="K143" s="1"/>
  <c r="N143" s="1"/>
  <c r="J458"/>
  <c r="K458" s="1"/>
  <c r="L458" s="1"/>
  <c r="J275"/>
  <c r="K275" s="1"/>
  <c r="L275" s="1"/>
  <c r="J116"/>
  <c r="K116" s="1"/>
  <c r="M116" s="1"/>
  <c r="J31"/>
  <c r="K31" s="1"/>
  <c r="L31" s="1"/>
  <c r="J444"/>
  <c r="K444" s="1"/>
  <c r="N444" s="1"/>
  <c r="J257"/>
  <c r="K257" s="1"/>
  <c r="M257" s="1"/>
  <c r="J377"/>
  <c r="K377" s="1"/>
  <c r="J219"/>
  <c r="K219" s="1"/>
  <c r="M219" s="1"/>
  <c r="J563"/>
  <c r="K563" s="1"/>
  <c r="M563" s="1"/>
  <c r="J626"/>
  <c r="K626" s="1"/>
  <c r="L626" s="1"/>
  <c r="J656"/>
  <c r="K656" s="1"/>
  <c r="J528"/>
  <c r="K528" s="1"/>
  <c r="L528" s="1"/>
  <c r="J58"/>
  <c r="K58" s="1"/>
  <c r="L58" s="1"/>
  <c r="J16"/>
  <c r="K16" s="1"/>
  <c r="M16" s="1"/>
  <c r="J28"/>
  <c r="K28" s="1"/>
  <c r="L28" s="1"/>
  <c r="J33"/>
  <c r="K33" s="1"/>
  <c r="N33" s="1"/>
  <c r="J335"/>
  <c r="K335" s="1"/>
  <c r="J245"/>
  <c r="K245" s="1"/>
  <c r="L245" s="1"/>
  <c r="J74"/>
  <c r="K74" s="1"/>
  <c r="L74" s="1"/>
  <c r="J611"/>
  <c r="K611" s="1"/>
  <c r="N611" s="1"/>
  <c r="J547"/>
  <c r="K547" s="1"/>
  <c r="L547" s="1"/>
  <c r="J668"/>
  <c r="K668" s="1"/>
  <c r="J610"/>
  <c r="K610" s="1"/>
  <c r="J546"/>
  <c r="K546" s="1"/>
  <c r="N546" s="1"/>
  <c r="J640"/>
  <c r="K640" s="1"/>
  <c r="M640" s="1"/>
  <c r="J576"/>
  <c r="K576" s="1"/>
  <c r="L576" s="1"/>
  <c r="J512"/>
  <c r="K512" s="1"/>
  <c r="N512" s="1"/>
  <c r="J669"/>
  <c r="K669" s="1"/>
  <c r="L669" s="1"/>
  <c r="J661"/>
  <c r="K661" s="1"/>
  <c r="L661" s="1"/>
  <c r="J653"/>
  <c r="K653" s="1"/>
  <c r="N653" s="1"/>
  <c r="J645"/>
  <c r="K645" s="1"/>
  <c r="L645" s="1"/>
  <c r="J637"/>
  <c r="K637" s="1"/>
  <c r="N637" s="1"/>
  <c r="J629"/>
  <c r="K629" s="1"/>
  <c r="J621"/>
  <c r="K621" s="1"/>
  <c r="N621" s="1"/>
  <c r="J613"/>
  <c r="K613" s="1"/>
  <c r="N613" s="1"/>
  <c r="J605"/>
  <c r="K605" s="1"/>
  <c r="N605" s="1"/>
  <c r="J597"/>
  <c r="K597" s="1"/>
  <c r="N597" s="1"/>
  <c r="J589"/>
  <c r="K589" s="1"/>
  <c r="N589" s="1"/>
  <c r="J581"/>
  <c r="K581" s="1"/>
  <c r="N581" s="1"/>
  <c r="J573"/>
  <c r="K573" s="1"/>
  <c r="L573" s="1"/>
  <c r="J565"/>
  <c r="K565" s="1"/>
  <c r="J557"/>
  <c r="K557" s="1"/>
  <c r="L557" s="1"/>
  <c r="J549"/>
  <c r="K549" s="1"/>
  <c r="M549" s="1"/>
  <c r="J541"/>
  <c r="K541" s="1"/>
  <c r="N541" s="1"/>
  <c r="J533"/>
  <c r="K533" s="1"/>
  <c r="N533" s="1"/>
  <c r="J427"/>
  <c r="K427" s="1"/>
  <c r="N427" s="1"/>
  <c r="J655"/>
  <c r="K655" s="1"/>
  <c r="L655" s="1"/>
  <c r="J639"/>
  <c r="K639" s="1"/>
  <c r="L639" s="1"/>
  <c r="J623"/>
  <c r="K623" s="1"/>
  <c r="J607"/>
  <c r="K607" s="1"/>
  <c r="L607" s="1"/>
  <c r="J591"/>
  <c r="K591" s="1"/>
  <c r="L591" s="1"/>
  <c r="J575"/>
  <c r="K575" s="1"/>
  <c r="N575" s="1"/>
  <c r="J559"/>
  <c r="K559" s="1"/>
  <c r="N559" s="1"/>
  <c r="J543"/>
  <c r="K543" s="1"/>
  <c r="L543" s="1"/>
  <c r="J527"/>
  <c r="K527" s="1"/>
  <c r="L527" s="1"/>
  <c r="J519"/>
  <c r="K519" s="1"/>
  <c r="L519" s="1"/>
  <c r="J511"/>
  <c r="K511" s="1"/>
  <c r="L511" s="1"/>
  <c r="J666"/>
  <c r="K666" s="1"/>
  <c r="N666" s="1"/>
  <c r="J654"/>
  <c r="K654" s="1"/>
  <c r="J638"/>
  <c r="K638" s="1"/>
  <c r="N638" s="1"/>
  <c r="J622"/>
  <c r="K622" s="1"/>
  <c r="N622" s="1"/>
  <c r="J606"/>
  <c r="K606" s="1"/>
  <c r="N606" s="1"/>
  <c r="J590"/>
  <c r="K590" s="1"/>
  <c r="L590" s="1"/>
  <c r="J574"/>
  <c r="K574" s="1"/>
  <c r="N574" s="1"/>
  <c r="J558"/>
  <c r="K558" s="1"/>
  <c r="L558" s="1"/>
  <c r="J542"/>
  <c r="K542" s="1"/>
  <c r="N542" s="1"/>
  <c r="J526"/>
  <c r="K526" s="1"/>
  <c r="N526" s="1"/>
  <c r="J510"/>
  <c r="K510" s="1"/>
  <c r="N510" s="1"/>
  <c r="J652"/>
  <c r="K652" s="1"/>
  <c r="L652" s="1"/>
  <c r="J636"/>
  <c r="K636" s="1"/>
  <c r="L636" s="1"/>
  <c r="J620"/>
  <c r="K620" s="1"/>
  <c r="M620" s="1"/>
  <c r="J604"/>
  <c r="K604" s="1"/>
  <c r="N604" s="1"/>
  <c r="L151"/>
  <c r="N151"/>
  <c r="L570"/>
  <c r="N570"/>
  <c r="N10"/>
  <c r="L10"/>
  <c r="L167"/>
  <c r="N167"/>
  <c r="L252"/>
  <c r="N252"/>
  <c r="L367"/>
  <c r="N367"/>
  <c r="L160"/>
  <c r="N160"/>
  <c r="L158"/>
  <c r="N158"/>
  <c r="N333"/>
  <c r="M333"/>
  <c r="N508"/>
  <c r="L508"/>
  <c r="M572"/>
  <c r="N572"/>
  <c r="J51" i="24"/>
  <c r="K51" s="1"/>
  <c r="M51" s="1"/>
  <c r="J97"/>
  <c r="K97" s="1"/>
  <c r="J14"/>
  <c r="K14" s="1"/>
  <c r="M14" s="1"/>
  <c r="J123"/>
  <c r="K123" s="1"/>
  <c r="L123" s="1"/>
  <c r="J73"/>
  <c r="K73" s="1"/>
  <c r="L73" s="1"/>
  <c r="J42"/>
  <c r="K42" s="1"/>
  <c r="L42" s="1"/>
  <c r="J31"/>
  <c r="K31" s="1"/>
  <c r="N31" s="1"/>
  <c r="J124"/>
  <c r="K124" s="1"/>
  <c r="M124" s="1"/>
  <c r="J110"/>
  <c r="K110" s="1"/>
  <c r="N110" s="1"/>
  <c r="J96"/>
  <c r="K96" s="1"/>
  <c r="L96" s="1"/>
  <c r="J84"/>
  <c r="K84" s="1"/>
  <c r="M84" s="1"/>
  <c r="J64"/>
  <c r="K64" s="1"/>
  <c r="M64" s="1"/>
  <c r="J19"/>
  <c r="K19" s="1"/>
  <c r="N19" s="1"/>
  <c r="J32"/>
  <c r="K32" s="1"/>
  <c r="N32" s="1"/>
  <c r="J17"/>
  <c r="K17" s="1"/>
  <c r="M17" s="1"/>
  <c r="J116"/>
  <c r="K116" s="1"/>
  <c r="L116" s="1"/>
  <c r="J90"/>
  <c r="K90" s="1"/>
  <c r="J61"/>
  <c r="K61" s="1"/>
  <c r="L61" s="1"/>
  <c r="M62" i="36"/>
  <c r="N338" i="22"/>
  <c r="M451"/>
  <c r="L66"/>
  <c r="L52"/>
  <c r="N321"/>
  <c r="N492"/>
  <c r="M29" i="25"/>
  <c r="L28"/>
  <c r="J45" i="40"/>
  <c r="N89"/>
  <c r="L572" i="22"/>
  <c r="K39" i="31"/>
  <c r="K9"/>
  <c r="K43"/>
  <c r="K48"/>
  <c r="K10"/>
  <c r="K66" i="5"/>
  <c r="J76" i="24"/>
  <c r="K76" s="1"/>
  <c r="N76" s="1"/>
  <c r="J45"/>
  <c r="K45" s="1"/>
  <c r="M45" s="1"/>
  <c r="J53"/>
  <c r="K53" s="1"/>
  <c r="M53" s="1"/>
  <c r="H140" i="40"/>
  <c r="I140" s="1"/>
  <c r="K140" s="1"/>
  <c r="L140" s="1"/>
  <c r="H58"/>
  <c r="I58" s="1"/>
  <c r="K58" s="1"/>
  <c r="L58" s="1"/>
  <c r="H67"/>
  <c r="I67" s="1"/>
  <c r="K67" s="1"/>
  <c r="L67" s="1"/>
  <c r="H27"/>
  <c r="I27" s="1"/>
  <c r="K27" s="1"/>
  <c r="L27" s="1"/>
  <c r="H78"/>
  <c r="I78" s="1"/>
  <c r="J78" s="1"/>
  <c r="H138"/>
  <c r="I138" s="1"/>
  <c r="K138" s="1"/>
  <c r="L138" s="1"/>
  <c r="I5"/>
  <c r="N5" s="1"/>
  <c r="H147"/>
  <c r="I147" s="1"/>
  <c r="N147" s="1"/>
  <c r="H155"/>
  <c r="I155" s="1"/>
  <c r="J155" s="1"/>
  <c r="H33"/>
  <c r="I33" s="1"/>
  <c r="J33" s="1"/>
  <c r="H146"/>
  <c r="I146" s="1"/>
  <c r="N146" s="1"/>
  <c r="I219"/>
  <c r="N219" s="1"/>
  <c r="H40"/>
  <c r="I40" s="1"/>
  <c r="J40" s="1"/>
  <c r="H176"/>
  <c r="I176" s="1"/>
  <c r="K176" s="1"/>
  <c r="H171"/>
  <c r="I171" s="1"/>
  <c r="N171" s="1"/>
  <c r="H80"/>
  <c r="I80" s="1"/>
  <c r="K80" s="1"/>
  <c r="L80" s="1"/>
  <c r="H63"/>
  <c r="I63" s="1"/>
  <c r="J63" s="1"/>
  <c r="H126"/>
  <c r="I126" s="1"/>
  <c r="K126" s="1"/>
  <c r="L126" s="1"/>
  <c r="H83"/>
  <c r="I83" s="1"/>
  <c r="K83" s="1"/>
  <c r="L83" s="1"/>
  <c r="H172"/>
  <c r="I172" s="1"/>
  <c r="K172" s="1"/>
  <c r="L172" s="1"/>
  <c r="H41"/>
  <c r="I41" s="1"/>
  <c r="K41" s="1"/>
  <c r="L41" s="1"/>
  <c r="H156"/>
  <c r="I156" s="1"/>
  <c r="K156" s="1"/>
  <c r="L156" s="1"/>
  <c r="H105"/>
  <c r="I105" s="1"/>
  <c r="J105" s="1"/>
  <c r="H64"/>
  <c r="I64" s="1"/>
  <c r="K64" s="1"/>
  <c r="L64" s="1"/>
  <c r="H164"/>
  <c r="I164" s="1"/>
  <c r="J164" s="1"/>
  <c r="I212"/>
  <c r="K212" s="1"/>
  <c r="L212" s="1"/>
  <c r="H159"/>
  <c r="I159" s="1"/>
  <c r="J159" s="1"/>
  <c r="H54"/>
  <c r="I54" s="1"/>
  <c r="N54" s="1"/>
  <c r="H167"/>
  <c r="I167" s="1"/>
  <c r="K167" s="1"/>
  <c r="L167" s="1"/>
  <c r="H179"/>
  <c r="I179" s="1"/>
  <c r="K179" s="1"/>
  <c r="I197"/>
  <c r="N197" s="1"/>
  <c r="H32"/>
  <c r="I32" s="1"/>
  <c r="J32" s="1"/>
  <c r="H157"/>
  <c r="I157" s="1"/>
  <c r="K157" s="1"/>
  <c r="L157" s="1"/>
  <c r="H174"/>
  <c r="I174" s="1"/>
  <c r="K174" s="1"/>
  <c r="L174" s="1"/>
  <c r="H170"/>
  <c r="I170" s="1"/>
  <c r="J170" s="1"/>
  <c r="H46"/>
  <c r="I46" s="1"/>
  <c r="J46" s="1"/>
  <c r="H100"/>
  <c r="I100" s="1"/>
  <c r="K100" s="1"/>
  <c r="L100" s="1"/>
  <c r="H104"/>
  <c r="I104" s="1"/>
  <c r="J104" s="1"/>
  <c r="H122"/>
  <c r="I122" s="1"/>
  <c r="J122" s="1"/>
  <c r="H51"/>
  <c r="I51" s="1"/>
  <c r="J51" s="1"/>
  <c r="H25" i="19"/>
  <c r="I25" s="1"/>
  <c r="H19"/>
  <c r="I19" s="1"/>
  <c r="H51"/>
  <c r="I51" s="1"/>
  <c r="H29"/>
  <c r="I29" s="1"/>
  <c r="H44"/>
  <c r="I44" s="1"/>
  <c r="H84"/>
  <c r="I84" s="1"/>
  <c r="H12"/>
  <c r="I12" s="1"/>
  <c r="H72"/>
  <c r="I72" s="1"/>
  <c r="H49"/>
  <c r="I49" s="1"/>
  <c r="H53"/>
  <c r="I53" s="1"/>
  <c r="H42"/>
  <c r="I42" s="1"/>
  <c r="H6"/>
  <c r="I6" s="1"/>
  <c r="H79"/>
  <c r="I79" s="1"/>
  <c r="H57"/>
  <c r="I57" s="1"/>
  <c r="H45"/>
  <c r="I45" s="1"/>
  <c r="H81"/>
  <c r="I81" s="1"/>
  <c r="H11"/>
  <c r="I11" s="1"/>
  <c r="H77"/>
  <c r="I77" s="1"/>
  <c r="H58"/>
  <c r="I58" s="1"/>
  <c r="H85"/>
  <c r="I85" s="1"/>
  <c r="H66"/>
  <c r="I66" s="1"/>
  <c r="H27"/>
  <c r="I27" s="1"/>
  <c r="H88"/>
  <c r="I88" s="1"/>
  <c r="H18"/>
  <c r="I18" s="1"/>
  <c r="H86"/>
  <c r="I86" s="1"/>
  <c r="H39"/>
  <c r="I39" s="1"/>
  <c r="H82"/>
  <c r="I82" s="1"/>
  <c r="H90"/>
  <c r="I90" s="1"/>
  <c r="H24"/>
  <c r="I24" s="1"/>
  <c r="H61"/>
  <c r="I61" s="1"/>
  <c r="H20"/>
  <c r="I20" s="1"/>
  <c r="H64"/>
  <c r="I64" s="1"/>
  <c r="H94"/>
  <c r="I94" s="1"/>
  <c r="H32"/>
  <c r="I32" s="1"/>
  <c r="H48"/>
  <c r="I48" s="1"/>
  <c r="H73"/>
  <c r="I73" s="1"/>
  <c r="H96"/>
  <c r="I96" s="1"/>
  <c r="H76"/>
  <c r="I76" s="1"/>
  <c r="H40"/>
  <c r="I40" s="1"/>
  <c r="H71"/>
  <c r="I71" s="1"/>
  <c r="H69"/>
  <c r="I69" s="1"/>
  <c r="H10"/>
  <c r="I10" s="1"/>
  <c r="H9"/>
  <c r="I9" s="1"/>
  <c r="H68"/>
  <c r="I68" s="1"/>
  <c r="H50"/>
  <c r="I50" s="1"/>
  <c r="H26"/>
  <c r="I26" s="1"/>
  <c r="H5"/>
  <c r="I5" s="1"/>
  <c r="L145" i="22"/>
  <c r="N145"/>
  <c r="L562"/>
  <c r="N562"/>
  <c r="L215"/>
  <c r="N75"/>
  <c r="L476"/>
  <c r="N240"/>
  <c r="N407"/>
  <c r="N7"/>
  <c r="L423"/>
  <c r="N457"/>
  <c r="L304"/>
  <c r="L17" i="36"/>
  <c r="L49"/>
  <c r="L8"/>
  <c r="K46"/>
  <c r="N60" i="22"/>
  <c r="N312"/>
  <c r="N178"/>
  <c r="N263"/>
  <c r="N403"/>
  <c r="N149"/>
  <c r="N356"/>
  <c r="N136"/>
  <c r="L161"/>
  <c r="L89"/>
  <c r="L419"/>
  <c r="M17" i="25"/>
  <c r="L29"/>
  <c r="L9"/>
  <c r="L30"/>
  <c r="L24"/>
  <c r="P18" i="27"/>
  <c r="L18"/>
  <c r="N194" i="22"/>
  <c r="M194"/>
  <c r="M38"/>
  <c r="N38"/>
  <c r="M448"/>
  <c r="N448"/>
  <c r="L487"/>
  <c r="N487"/>
  <c r="M272"/>
  <c r="N272"/>
  <c r="N179"/>
  <c r="M179"/>
  <c r="N231"/>
  <c r="M231"/>
  <c r="M404"/>
  <c r="L404"/>
  <c r="M366"/>
  <c r="N366"/>
  <c r="L632"/>
  <c r="N632"/>
  <c r="L602"/>
  <c r="N602"/>
  <c r="M159"/>
  <c r="L159"/>
  <c r="L309"/>
  <c r="M309"/>
  <c r="N358"/>
  <c r="M358"/>
  <c r="L437"/>
  <c r="M437"/>
  <c r="L494"/>
  <c r="N494"/>
  <c r="L121"/>
  <c r="M121"/>
  <c r="N238"/>
  <c r="M238"/>
  <c r="M283"/>
  <c r="L283"/>
  <c r="N298"/>
  <c r="M298"/>
  <c r="L386"/>
  <c r="N386"/>
  <c r="L463"/>
  <c r="M463"/>
  <c r="L126"/>
  <c r="N126"/>
  <c r="N166"/>
  <c r="L166"/>
  <c r="M207"/>
  <c r="L207"/>
  <c r="L360"/>
  <c r="N360"/>
  <c r="M378"/>
  <c r="L378"/>
  <c r="N46"/>
  <c r="M46"/>
  <c r="M350"/>
  <c r="N187"/>
  <c r="M280"/>
  <c r="N317"/>
  <c r="N81"/>
  <c r="N285"/>
  <c r="N107"/>
  <c r="N180"/>
  <c r="N353"/>
  <c r="K65" i="36"/>
  <c r="L65"/>
  <c r="K9"/>
  <c r="M9"/>
  <c r="K28"/>
  <c r="L28"/>
  <c r="M20"/>
  <c r="L20"/>
  <c r="L33" i="25"/>
  <c r="K33"/>
  <c r="K19"/>
  <c r="M19"/>
  <c r="K27"/>
  <c r="L27"/>
  <c r="L25"/>
  <c r="M25"/>
  <c r="L16"/>
  <c r="M18"/>
  <c r="L7"/>
  <c r="L19"/>
  <c r="L13"/>
  <c r="K31"/>
  <c r="M10" i="36"/>
  <c r="L9" i="38"/>
  <c r="L17" i="34"/>
  <c r="L15" i="39"/>
  <c r="K6" i="26"/>
  <c r="J6"/>
  <c r="L288" i="22"/>
  <c r="N288"/>
  <c r="L453"/>
  <c r="N453"/>
  <c r="N42"/>
  <c r="M42"/>
  <c r="N133"/>
  <c r="L133"/>
  <c r="N441"/>
  <c r="L441"/>
  <c r="N246"/>
  <c r="M246"/>
  <c r="N474"/>
  <c r="L474"/>
  <c r="N291"/>
  <c r="L291"/>
  <c r="N347"/>
  <c r="L347"/>
  <c r="L387"/>
  <c r="N387"/>
  <c r="N197"/>
  <c r="L197"/>
  <c r="N473"/>
  <c r="L473"/>
  <c r="L29"/>
  <c r="N29"/>
  <c r="N307"/>
  <c r="L307"/>
  <c r="L214"/>
  <c r="N214"/>
  <c r="L123"/>
  <c r="N123"/>
  <c r="L383"/>
  <c r="N383"/>
  <c r="L659"/>
  <c r="N659"/>
  <c r="L326"/>
  <c r="N326"/>
  <c r="N425"/>
  <c r="M425"/>
  <c r="L184"/>
  <c r="N184"/>
  <c r="L265"/>
  <c r="N265"/>
  <c r="L45"/>
  <c r="N45"/>
  <c r="N595"/>
  <c r="L595"/>
  <c r="N34"/>
  <c r="M34"/>
  <c r="L431"/>
  <c r="N431"/>
  <c r="L658"/>
  <c r="M658"/>
  <c r="N26"/>
  <c r="L26"/>
  <c r="M560"/>
  <c r="N560"/>
  <c r="K161" i="40"/>
  <c r="L161" s="1"/>
  <c r="N161"/>
  <c r="N44"/>
  <c r="K44"/>
  <c r="L44" s="1"/>
  <c r="K30" i="18"/>
  <c r="L30"/>
  <c r="N279" i="22"/>
  <c r="L279"/>
  <c r="L344"/>
  <c r="N344"/>
  <c r="N577"/>
  <c r="L577"/>
  <c r="N609"/>
  <c r="L609"/>
  <c r="J107" i="24"/>
  <c r="K107" s="1"/>
  <c r="L107" s="1"/>
  <c r="J121"/>
  <c r="K121" s="1"/>
  <c r="M121" s="1"/>
  <c r="J54"/>
  <c r="K54" s="1"/>
  <c r="L54" s="1"/>
  <c r="J26"/>
  <c r="K26" s="1"/>
  <c r="J49"/>
  <c r="K49" s="1"/>
  <c r="M49" s="1"/>
  <c r="J101"/>
  <c r="K101" s="1"/>
  <c r="M101" s="1"/>
  <c r="J75"/>
  <c r="K75" s="1"/>
  <c r="L75" s="1"/>
  <c r="J62"/>
  <c r="K62" s="1"/>
  <c r="J43"/>
  <c r="K43" s="1"/>
  <c r="J117"/>
  <c r="K117" s="1"/>
  <c r="J105"/>
  <c r="K105" s="1"/>
  <c r="L105" s="1"/>
  <c r="J91"/>
  <c r="K91" s="1"/>
  <c r="J77"/>
  <c r="K77" s="1"/>
  <c r="J65"/>
  <c r="K65" s="1"/>
  <c r="J68"/>
  <c r="K68" s="1"/>
  <c r="N68" s="1"/>
  <c r="J48"/>
  <c r="K48" s="1"/>
  <c r="J36"/>
  <c r="K36" s="1"/>
  <c r="J33"/>
  <c r="K33" s="1"/>
  <c r="M33" s="1"/>
  <c r="J63"/>
  <c r="K63" s="1"/>
  <c r="J119"/>
  <c r="K119" s="1"/>
  <c r="N119" s="1"/>
  <c r="J113"/>
  <c r="K113" s="1"/>
  <c r="J99"/>
  <c r="K99" s="1"/>
  <c r="J93"/>
  <c r="K93" s="1"/>
  <c r="J83"/>
  <c r="K83" s="1"/>
  <c r="M83" s="1"/>
  <c r="J60"/>
  <c r="K60" s="1"/>
  <c r="M60" s="1"/>
  <c r="J57"/>
  <c r="K57" s="1"/>
  <c r="M57" s="1"/>
  <c r="J59"/>
  <c r="K59" s="1"/>
  <c r="M59" s="1"/>
  <c r="J12"/>
  <c r="K12" s="1"/>
  <c r="N12" s="1"/>
  <c r="J22"/>
  <c r="K22" s="1"/>
  <c r="J24"/>
  <c r="K24" s="1"/>
  <c r="J9"/>
  <c r="K9" s="1"/>
  <c r="J81"/>
  <c r="K81" s="1"/>
  <c r="J23"/>
  <c r="K23" s="1"/>
  <c r="M23" s="1"/>
  <c r="J87"/>
  <c r="K87" s="1"/>
  <c r="J28"/>
  <c r="K28" s="1"/>
  <c r="J29"/>
  <c r="K29" s="1"/>
  <c r="J111"/>
  <c r="K111" s="1"/>
  <c r="J85"/>
  <c r="K85" s="1"/>
  <c r="J72"/>
  <c r="K72" s="1"/>
  <c r="N72" s="1"/>
  <c r="J18"/>
  <c r="K18" s="1"/>
  <c r="N18" s="1"/>
  <c r="J10"/>
  <c r="K10" s="1"/>
  <c r="J40"/>
  <c r="K40" s="1"/>
  <c r="N40" s="1"/>
  <c r="J13"/>
  <c r="K13" s="1"/>
  <c r="L13" s="1"/>
  <c r="J103"/>
  <c r="K103" s="1"/>
  <c r="J89"/>
  <c r="K89" s="1"/>
  <c r="L89" s="1"/>
  <c r="J79"/>
  <c r="K79" s="1"/>
  <c r="J71"/>
  <c r="K71" s="1"/>
  <c r="J8"/>
  <c r="K8" s="1"/>
  <c r="J16"/>
  <c r="K16" s="1"/>
  <c r="L16" s="1"/>
  <c r="J44"/>
  <c r="K44" s="1"/>
  <c r="J20"/>
  <c r="K20" s="1"/>
  <c r="M20" s="1"/>
  <c r="J46"/>
  <c r="K46" s="1"/>
  <c r="J7"/>
  <c r="K7" s="1"/>
  <c r="L7" s="1"/>
  <c r="J15"/>
  <c r="K15" s="1"/>
  <c r="L15" s="1"/>
  <c r="J21"/>
  <c r="K21" s="1"/>
  <c r="J27"/>
  <c r="K27" s="1"/>
  <c r="N27" s="1"/>
  <c r="J35"/>
  <c r="K35" s="1"/>
  <c r="J41"/>
  <c r="K41" s="1"/>
  <c r="J47"/>
  <c r="K47" s="1"/>
  <c r="J69"/>
  <c r="K69" s="1"/>
  <c r="J122"/>
  <c r="K122" s="1"/>
  <c r="J118"/>
  <c r="K118" s="1"/>
  <c r="J112"/>
  <c r="K112" s="1"/>
  <c r="J108"/>
  <c r="K108" s="1"/>
  <c r="M108" s="1"/>
  <c r="J102"/>
  <c r="K102" s="1"/>
  <c r="N102" s="1"/>
  <c r="J98"/>
  <c r="K98" s="1"/>
  <c r="J92"/>
  <c r="K92" s="1"/>
  <c r="J88"/>
  <c r="K88" s="1"/>
  <c r="J82"/>
  <c r="K82" s="1"/>
  <c r="J78"/>
  <c r="K78" s="1"/>
  <c r="J70"/>
  <c r="K70" s="1"/>
  <c r="J56"/>
  <c r="K56" s="1"/>
  <c r="J67"/>
  <c r="K67" s="1"/>
  <c r="J55"/>
  <c r="K55" s="1"/>
  <c r="K21" i="31"/>
  <c r="K30"/>
  <c r="K161"/>
  <c r="K19"/>
  <c r="K28"/>
  <c r="K46"/>
  <c r="K33"/>
  <c r="L33" s="1"/>
  <c r="K38"/>
  <c r="K163"/>
  <c r="K29"/>
  <c r="K52"/>
  <c r="K17"/>
  <c r="K32"/>
  <c r="L32" s="1"/>
  <c r="K51"/>
  <c r="N96" i="22"/>
  <c r="L96"/>
  <c r="N18"/>
  <c r="L18"/>
  <c r="N315"/>
  <c r="L315"/>
  <c r="N498"/>
  <c r="L498"/>
  <c r="N55"/>
  <c r="L55"/>
  <c r="N174"/>
  <c r="L174"/>
  <c r="L409"/>
  <c r="N409"/>
  <c r="N370"/>
  <c r="L370"/>
  <c r="N41"/>
  <c r="L41"/>
  <c r="L648"/>
  <c r="N648"/>
  <c r="L504"/>
  <c r="N504"/>
  <c r="M72"/>
  <c r="N72"/>
  <c r="L299"/>
  <c r="N299"/>
  <c r="J52" i="24"/>
  <c r="K52" s="1"/>
  <c r="M52" s="1"/>
  <c r="J50"/>
  <c r="K50" s="1"/>
  <c r="L50" s="1"/>
  <c r="J74"/>
  <c r="K74" s="1"/>
  <c r="N74" s="1"/>
  <c r="J80"/>
  <c r="K80" s="1"/>
  <c r="J86"/>
  <c r="K86" s="1"/>
  <c r="M86" s="1"/>
  <c r="J94"/>
  <c r="K94" s="1"/>
  <c r="J100"/>
  <c r="K100" s="1"/>
  <c r="J106"/>
  <c r="K106" s="1"/>
  <c r="J114"/>
  <c r="K114" s="1"/>
  <c r="J120"/>
  <c r="K120" s="1"/>
  <c r="J37"/>
  <c r="K37" s="1"/>
  <c r="J25"/>
  <c r="K25" s="1"/>
  <c r="N25" s="1"/>
  <c r="J11"/>
  <c r="K11" s="1"/>
  <c r="J34"/>
  <c r="K34" s="1"/>
  <c r="J30"/>
  <c r="K30" s="1"/>
  <c r="J38"/>
  <c r="K38" s="1"/>
  <c r="M38" s="1"/>
  <c r="J58"/>
  <c r="K58" s="1"/>
  <c r="J109"/>
  <c r="K109" s="1"/>
  <c r="N109" s="1"/>
  <c r="J39"/>
  <c r="K39" s="1"/>
  <c r="L39" s="1"/>
  <c r="J66"/>
  <c r="K66" s="1"/>
  <c r="J125"/>
  <c r="K125" s="1"/>
  <c r="J115"/>
  <c r="K115" s="1"/>
  <c r="J95"/>
  <c r="K95" s="1"/>
  <c r="J47" i="39"/>
  <c r="L47"/>
  <c r="J55"/>
  <c r="L55"/>
  <c r="J63"/>
  <c r="L63"/>
  <c r="K71"/>
  <c r="L71"/>
  <c r="K46"/>
  <c r="L46"/>
  <c r="L54"/>
  <c r="J54"/>
  <c r="K62"/>
  <c r="L62"/>
  <c r="L70"/>
  <c r="J70"/>
  <c r="K19"/>
  <c r="L26"/>
  <c r="K13"/>
  <c r="K37"/>
  <c r="K10"/>
  <c r="L10"/>
  <c r="N436" i="22"/>
  <c r="L436"/>
  <c r="M23"/>
  <c r="N23"/>
  <c r="L106"/>
  <c r="M106"/>
  <c r="L164"/>
  <c r="N164"/>
  <c r="N125"/>
  <c r="L125"/>
  <c r="N206"/>
  <c r="L206"/>
  <c r="N393"/>
  <c r="L393"/>
  <c r="L218"/>
  <c r="N218"/>
  <c r="L183"/>
  <c r="N183"/>
  <c r="L49" i="39"/>
  <c r="J49"/>
  <c r="L57"/>
  <c r="J57"/>
  <c r="K65"/>
  <c r="J65"/>
  <c r="J73"/>
  <c r="L73"/>
  <c r="K48"/>
  <c r="L48"/>
  <c r="K56"/>
  <c r="J56"/>
  <c r="K64"/>
  <c r="L64"/>
  <c r="K72"/>
  <c r="J72"/>
  <c r="L27"/>
  <c r="K30"/>
  <c r="K21"/>
  <c r="L31"/>
  <c r="L31" i="36"/>
  <c r="K31"/>
  <c r="K51"/>
  <c r="M51"/>
  <c r="J109" i="40"/>
  <c r="N109"/>
  <c r="K74"/>
  <c r="L74" s="1"/>
  <c r="N74"/>
  <c r="K69"/>
  <c r="L69" s="1"/>
  <c r="N69"/>
  <c r="N180"/>
  <c r="K131"/>
  <c r="L131" s="1"/>
  <c r="J131"/>
  <c r="J39"/>
  <c r="N39"/>
  <c r="N169"/>
  <c r="J169"/>
  <c r="N117"/>
  <c r="K117"/>
  <c r="L117" s="1"/>
  <c r="L376" i="22"/>
  <c r="N376"/>
  <c r="L445"/>
  <c r="N445"/>
  <c r="L462"/>
  <c r="N462"/>
  <c r="N51"/>
  <c r="L51"/>
  <c r="L147"/>
  <c r="N147"/>
  <c r="N267"/>
  <c r="L267"/>
  <c r="N325"/>
  <c r="M325"/>
  <c r="N484"/>
  <c r="M484"/>
  <c r="N61"/>
  <c r="L61"/>
  <c r="M264"/>
  <c r="N264"/>
  <c r="N491"/>
  <c r="L491"/>
  <c r="N201"/>
  <c r="L201"/>
  <c r="N359"/>
  <c r="M359"/>
  <c r="N477"/>
  <c r="L477"/>
  <c r="N364"/>
  <c r="L364"/>
  <c r="L540"/>
  <c r="N540"/>
  <c r="L578"/>
  <c r="N578"/>
  <c r="M185"/>
  <c r="L185"/>
  <c r="M31" i="5"/>
  <c r="H68" i="40"/>
  <c r="I68" s="1"/>
  <c r="J68" s="1"/>
  <c r="H47"/>
  <c r="I47" s="1"/>
  <c r="I200"/>
  <c r="K200" s="1"/>
  <c r="L200" s="1"/>
  <c r="H17"/>
  <c r="I17" s="1"/>
  <c r="I199"/>
  <c r="K199" s="1"/>
  <c r="L199" s="1"/>
  <c r="K47" i="31"/>
  <c r="K94"/>
  <c r="K60"/>
  <c r="K67"/>
  <c r="K24"/>
  <c r="K45"/>
  <c r="K168"/>
  <c r="K20"/>
  <c r="K42"/>
  <c r="K162"/>
  <c r="N624" i="22"/>
  <c r="M54"/>
  <c r="K9" i="38"/>
  <c r="K20" i="36"/>
  <c r="L412" i="22"/>
  <c r="M201"/>
  <c r="L398"/>
  <c r="L264"/>
  <c r="L484"/>
  <c r="M306"/>
  <c r="N211"/>
  <c r="M90"/>
  <c r="N323"/>
  <c r="L405"/>
  <c r="L582"/>
  <c r="N438"/>
  <c r="N127"/>
  <c r="L226"/>
  <c r="K54" i="5"/>
  <c r="M52"/>
  <c r="M132" i="22"/>
  <c r="N132"/>
  <c r="N466"/>
  <c r="L466"/>
  <c r="N329"/>
  <c r="M329"/>
  <c r="N635"/>
  <c r="L635"/>
  <c r="N667"/>
  <c r="L667"/>
  <c r="M472"/>
  <c r="N472"/>
  <c r="N221"/>
  <c r="L221"/>
  <c r="L583"/>
  <c r="N583"/>
  <c r="K11" i="31"/>
  <c r="L178"/>
  <c r="K25"/>
  <c r="K160"/>
  <c r="K45" i="39"/>
  <c r="J45"/>
  <c r="L51"/>
  <c r="K51"/>
  <c r="J53"/>
  <c r="K53"/>
  <c r="K59"/>
  <c r="L59"/>
  <c r="K61"/>
  <c r="J61"/>
  <c r="L67"/>
  <c r="J67"/>
  <c r="J69"/>
  <c r="L69"/>
  <c r="L42"/>
  <c r="J42"/>
  <c r="J44"/>
  <c r="L44"/>
  <c r="L50"/>
  <c r="J50"/>
  <c r="J52"/>
  <c r="K52"/>
  <c r="L58"/>
  <c r="J58"/>
  <c r="J60"/>
  <c r="L60"/>
  <c r="L66"/>
  <c r="J66"/>
  <c r="J68"/>
  <c r="K68"/>
  <c r="K18"/>
  <c r="L28"/>
  <c r="K16"/>
  <c r="L16"/>
  <c r="K6"/>
  <c r="L34"/>
  <c r="L9"/>
  <c r="K9"/>
  <c r="K25"/>
  <c r="L25"/>
  <c r="K33"/>
  <c r="L33"/>
  <c r="L7"/>
  <c r="K12"/>
  <c r="M223" i="22"/>
  <c r="N223"/>
  <c r="L204"/>
  <c r="M204"/>
  <c r="L392"/>
  <c r="N392"/>
  <c r="L374"/>
  <c r="N374"/>
  <c r="N594"/>
  <c r="M594"/>
  <c r="L460"/>
  <c r="N460"/>
  <c r="K52" i="36"/>
  <c r="M52"/>
  <c r="L25"/>
  <c r="M25"/>
  <c r="K22"/>
  <c r="L22"/>
  <c r="K54"/>
  <c r="L54"/>
  <c r="M27"/>
  <c r="L27"/>
  <c r="L29"/>
  <c r="M29"/>
  <c r="M16"/>
  <c r="L16"/>
  <c r="K15"/>
  <c r="L15"/>
  <c r="L60"/>
  <c r="M60"/>
  <c r="M26"/>
  <c r="L26"/>
  <c r="M12"/>
  <c r="K12"/>
  <c r="L53"/>
  <c r="K53"/>
  <c r="M37"/>
  <c r="K37"/>
  <c r="M15" i="25"/>
  <c r="L15"/>
  <c r="M35"/>
  <c r="L35"/>
  <c r="L11"/>
  <c r="M11"/>
  <c r="J44" i="40"/>
  <c r="K169"/>
  <c r="L169" s="1"/>
  <c r="J114"/>
  <c r="K180"/>
  <c r="J161"/>
  <c r="K109"/>
  <c r="L109" s="1"/>
  <c r="J211" i="35"/>
  <c r="N187" i="40"/>
  <c r="N292" i="22"/>
  <c r="L292"/>
  <c r="N203"/>
  <c r="L203"/>
  <c r="N334"/>
  <c r="L334"/>
  <c r="N432"/>
  <c r="L432"/>
  <c r="N35"/>
  <c r="L35"/>
  <c r="M35"/>
  <c r="N85"/>
  <c r="L85"/>
  <c r="M195"/>
  <c r="N195"/>
  <c r="N152"/>
  <c r="L152"/>
  <c r="N455"/>
  <c r="M455"/>
  <c r="N421"/>
  <c r="M421"/>
  <c r="N391"/>
  <c r="M391"/>
  <c r="L406"/>
  <c r="N406"/>
  <c r="L536"/>
  <c r="N536"/>
  <c r="N612"/>
  <c r="L612"/>
  <c r="H11" i="40"/>
  <c r="I11" s="1"/>
  <c r="H141"/>
  <c r="I141" s="1"/>
  <c r="K141" s="1"/>
  <c r="L141" s="1"/>
  <c r="H95"/>
  <c r="I95" s="1"/>
  <c r="K95" s="1"/>
  <c r="L95" s="1"/>
  <c r="I198"/>
  <c r="H101"/>
  <c r="I101" s="1"/>
  <c r="H181"/>
  <c r="I181" s="1"/>
  <c r="H42"/>
  <c r="I42" s="1"/>
  <c r="H177"/>
  <c r="I177" s="1"/>
  <c r="H96"/>
  <c r="I96" s="1"/>
  <c r="H56"/>
  <c r="I56" s="1"/>
  <c r="H91"/>
  <c r="I91" s="1"/>
  <c r="H86"/>
  <c r="I86" s="1"/>
  <c r="H128"/>
  <c r="I128" s="1"/>
  <c r="H70"/>
  <c r="I70" s="1"/>
  <c r="H59"/>
  <c r="I59" s="1"/>
  <c r="H125"/>
  <c r="I125" s="1"/>
  <c r="H166"/>
  <c r="I166" s="1"/>
  <c r="H168"/>
  <c r="I168" s="1"/>
  <c r="H119"/>
  <c r="I119" s="1"/>
  <c r="H165"/>
  <c r="I165" s="1"/>
  <c r="H26"/>
  <c r="I26" s="1"/>
  <c r="I18"/>
  <c r="H6" i="38"/>
  <c r="I6" s="1"/>
  <c r="H21" i="40"/>
  <c r="I21" s="1"/>
  <c r="J21" s="1"/>
  <c r="I196"/>
  <c r="H87"/>
  <c r="I87" s="1"/>
  <c r="H178"/>
  <c r="I178" s="1"/>
  <c r="I214"/>
  <c r="I216"/>
  <c r="H163"/>
  <c r="I163" s="1"/>
  <c r="H111"/>
  <c r="I111" s="1"/>
  <c r="H185"/>
  <c r="I185" s="1"/>
  <c r="I223"/>
  <c r="L643" i="22"/>
  <c r="N217"/>
  <c r="N294"/>
  <c r="N185"/>
  <c r="H13" i="26"/>
  <c r="I13" s="1"/>
  <c r="L401" i="22"/>
  <c r="M518"/>
  <c r="L647"/>
  <c r="M545"/>
  <c r="L641"/>
  <c r="M13" i="5"/>
  <c r="M37"/>
  <c r="M54"/>
  <c r="K52"/>
  <c r="L202" i="22"/>
  <c r="N399"/>
  <c r="M11"/>
  <c r="L467"/>
  <c r="L67"/>
  <c r="L415"/>
  <c r="L196"/>
  <c r="L389"/>
  <c r="N389"/>
  <c r="M64"/>
  <c r="N64"/>
  <c r="L200"/>
  <c r="N200"/>
  <c r="M336"/>
  <c r="N336"/>
  <c r="M417"/>
  <c r="N417"/>
  <c r="N318"/>
  <c r="L318"/>
  <c r="L22"/>
  <c r="N22"/>
  <c r="L331"/>
  <c r="N331"/>
  <c r="L348"/>
  <c r="N348"/>
  <c r="N114"/>
  <c r="L114"/>
  <c r="M396"/>
  <c r="N396"/>
  <c r="L465"/>
  <c r="N465"/>
  <c r="L67" i="5"/>
  <c r="M67"/>
  <c r="K126" i="31"/>
  <c r="K117"/>
  <c r="J226" i="35"/>
  <c r="L34" i="25"/>
  <c r="K34"/>
  <c r="L32" i="32"/>
  <c r="K32"/>
  <c r="O8" i="28"/>
  <c r="N8"/>
  <c r="L14" i="25"/>
  <c r="M14"/>
  <c r="N208" i="22"/>
  <c r="L208"/>
  <c r="N352"/>
  <c r="L352"/>
  <c r="M50"/>
  <c r="N50"/>
  <c r="N372"/>
  <c r="L372"/>
  <c r="N284"/>
  <c r="M284"/>
  <c r="N128"/>
  <c r="M128"/>
  <c r="N273"/>
  <c r="L273"/>
  <c r="L281"/>
  <c r="N281"/>
  <c r="M433"/>
  <c r="N433"/>
  <c r="N9"/>
  <c r="L9"/>
  <c r="N192"/>
  <c r="L192"/>
  <c r="M313"/>
  <c r="N313"/>
  <c r="N37"/>
  <c r="L37"/>
  <c r="N154"/>
  <c r="L154"/>
  <c r="L300"/>
  <c r="N300"/>
  <c r="N32"/>
  <c r="L32"/>
  <c r="N242"/>
  <c r="M242"/>
  <c r="N345"/>
  <c r="L345"/>
  <c r="N420"/>
  <c r="L420"/>
  <c r="L454"/>
  <c r="N454"/>
  <c r="N156"/>
  <c r="L156"/>
  <c r="L44"/>
  <c r="N44"/>
  <c r="L435"/>
  <c r="N435"/>
  <c r="L55" i="5"/>
  <c r="M55"/>
  <c r="K16" i="31"/>
  <c r="K155"/>
  <c r="K151"/>
  <c r="K146"/>
  <c r="K143"/>
  <c r="K134"/>
  <c r="K131"/>
  <c r="K128"/>
  <c r="K124"/>
  <c r="K121"/>
  <c r="K118"/>
  <c r="K114"/>
  <c r="K111"/>
  <c r="K107"/>
  <c r="K103"/>
  <c r="K99"/>
  <c r="K152"/>
  <c r="K147"/>
  <c r="K142"/>
  <c r="K133"/>
  <c r="K130"/>
  <c r="K125"/>
  <c r="K120"/>
  <c r="K115"/>
  <c r="K110"/>
  <c r="K106"/>
  <c r="K102"/>
  <c r="K62"/>
  <c r="K59"/>
  <c r="K58"/>
  <c r="K97"/>
  <c r="K85"/>
  <c r="K156"/>
  <c r="K148"/>
  <c r="K136"/>
  <c r="K129"/>
  <c r="K123"/>
  <c r="K116"/>
  <c r="K109"/>
  <c r="K101"/>
  <c r="K154"/>
  <c r="K144"/>
  <c r="K132"/>
  <c r="K122"/>
  <c r="K112"/>
  <c r="K104"/>
  <c r="K61"/>
  <c r="K54"/>
  <c r="K63"/>
  <c r="K70"/>
  <c r="K88"/>
  <c r="K95"/>
  <c r="K65"/>
  <c r="K75"/>
  <c r="K83"/>
  <c r="K90"/>
  <c r="K93"/>
  <c r="K50"/>
  <c r="K66"/>
  <c r="K69"/>
  <c r="K72"/>
  <c r="K76"/>
  <c r="K84"/>
  <c r="K86"/>
  <c r="K87"/>
  <c r="K89"/>
  <c r="K92"/>
  <c r="K96"/>
  <c r="K153"/>
  <c r="K119"/>
  <c r="K105"/>
  <c r="L149"/>
  <c r="K127"/>
  <c r="K108"/>
  <c r="K68"/>
  <c r="K55"/>
  <c r="K44"/>
  <c r="K56"/>
  <c r="K64"/>
  <c r="K71"/>
  <c r="K91"/>
  <c r="K41"/>
  <c r="K171"/>
  <c r="K13"/>
  <c r="K159"/>
  <c r="K18"/>
  <c r="K8"/>
  <c r="K23"/>
  <c r="K27"/>
  <c r="L27" s="1"/>
  <c r="K36"/>
  <c r="K37"/>
  <c r="K12"/>
  <c r="K158"/>
  <c r="K169"/>
  <c r="K22"/>
  <c r="L361" i="22"/>
  <c r="L119"/>
  <c r="L132"/>
  <c r="N15"/>
  <c r="M15"/>
  <c r="L117"/>
  <c r="N117"/>
  <c r="M320"/>
  <c r="N320"/>
  <c r="N538"/>
  <c r="L538"/>
  <c r="L517"/>
  <c r="N517"/>
  <c r="L199"/>
  <c r="N199"/>
  <c r="N270"/>
  <c r="L270"/>
  <c r="L14"/>
  <c r="N14"/>
  <c r="L48"/>
  <c r="N48"/>
  <c r="N390"/>
  <c r="L390"/>
  <c r="N523"/>
  <c r="M523"/>
  <c r="L71" i="5"/>
  <c r="M71"/>
  <c r="L65"/>
  <c r="M65"/>
  <c r="L59"/>
  <c r="M59"/>
  <c r="H52" i="32"/>
  <c r="I52" s="1"/>
  <c r="H40"/>
  <c r="I40" s="1"/>
  <c r="K5" i="34"/>
  <c r="K74" i="31"/>
  <c r="K57"/>
  <c r="K73"/>
  <c r="K53"/>
  <c r="K100"/>
  <c r="K135"/>
  <c r="K113"/>
  <c r="K145"/>
  <c r="H5" i="35"/>
  <c r="H19" s="1"/>
  <c r="I19" s="1"/>
  <c r="H157"/>
  <c r="I157" s="1"/>
  <c r="J157" s="1"/>
  <c r="H33"/>
  <c r="I33" s="1"/>
  <c r="K33" s="1"/>
  <c r="J231"/>
  <c r="L231"/>
  <c r="H149"/>
  <c r="I149" s="1"/>
  <c r="J149" s="1"/>
  <c r="H148"/>
  <c r="I148" s="1"/>
  <c r="H140"/>
  <c r="I140" s="1"/>
  <c r="H143"/>
  <c r="I143" s="1"/>
  <c r="H161"/>
  <c r="I161" s="1"/>
  <c r="H153"/>
  <c r="I153" s="1"/>
  <c r="H158"/>
  <c r="I158" s="1"/>
  <c r="J158" s="1"/>
  <c r="H36"/>
  <c r="I36" s="1"/>
  <c r="L36" s="1"/>
  <c r="H32"/>
  <c r="I32" s="1"/>
  <c r="L32" s="1"/>
  <c r="H28"/>
  <c r="I28" s="1"/>
  <c r="K28" s="1"/>
  <c r="H24"/>
  <c r="I24" s="1"/>
  <c r="K24" s="1"/>
  <c r="H121"/>
  <c r="I121" s="1"/>
  <c r="J121" s="1"/>
  <c r="H45"/>
  <c r="I45" s="1"/>
  <c r="L45" s="1"/>
  <c r="H113"/>
  <c r="I113" s="1"/>
  <c r="K113" s="1"/>
  <c r="H43"/>
  <c r="I43" s="1"/>
  <c r="L43" s="1"/>
  <c r="H221"/>
  <c r="I221" s="1"/>
  <c r="K221" s="1"/>
  <c r="H257"/>
  <c r="I257" s="1"/>
  <c r="K257" s="1"/>
  <c r="H240"/>
  <c r="I240" s="1"/>
  <c r="J240" s="1"/>
  <c r="H223"/>
  <c r="I223" s="1"/>
  <c r="K223" s="1"/>
  <c r="H136"/>
  <c r="I136" s="1"/>
  <c r="L136" s="1"/>
  <c r="H128"/>
  <c r="I128" s="1"/>
  <c r="L128" s="1"/>
  <c r="H119"/>
  <c r="I119" s="1"/>
  <c r="H110"/>
  <c r="H102"/>
  <c r="I102" s="1"/>
  <c r="H91"/>
  <c r="I91" s="1"/>
  <c r="J91" s="1"/>
  <c r="H243"/>
  <c r="I243" s="1"/>
  <c r="K243" s="1"/>
  <c r="H138"/>
  <c r="I138" s="1"/>
  <c r="H117"/>
  <c r="I117" s="1"/>
  <c r="L117" s="1"/>
  <c r="H100"/>
  <c r="I100" s="1"/>
  <c r="H44"/>
  <c r="I44" s="1"/>
  <c r="H40"/>
  <c r="I40" s="1"/>
  <c r="L40" s="1"/>
  <c r="H267"/>
  <c r="I267" s="1"/>
  <c r="H217"/>
  <c r="I217" s="1"/>
  <c r="H213"/>
  <c r="I213" s="1"/>
  <c r="H209"/>
  <c r="I209" s="1"/>
  <c r="K209" s="1"/>
  <c r="H205"/>
  <c r="I205" s="1"/>
  <c r="H216"/>
  <c r="I216" s="1"/>
  <c r="H212"/>
  <c r="I212" s="1"/>
  <c r="H208"/>
  <c r="I208" s="1"/>
  <c r="J208" s="1"/>
  <c r="H266"/>
  <c r="I266" s="1"/>
  <c r="H258"/>
  <c r="I258" s="1"/>
  <c r="J258" s="1"/>
  <c r="H249"/>
  <c r="I249" s="1"/>
  <c r="K249" s="1"/>
  <c r="H241"/>
  <c r="I241" s="1"/>
  <c r="K241" s="1"/>
  <c r="H232"/>
  <c r="I232" s="1"/>
  <c r="H224"/>
  <c r="I224" s="1"/>
  <c r="J224" s="1"/>
  <c r="H167"/>
  <c r="H144"/>
  <c r="I144" s="1"/>
  <c r="K144" s="1"/>
  <c r="H139"/>
  <c r="I139" s="1"/>
  <c r="H162"/>
  <c r="I162" s="1"/>
  <c r="H34"/>
  <c r="I34" s="1"/>
  <c r="K34" s="1"/>
  <c r="H26"/>
  <c r="I26" s="1"/>
  <c r="L26" s="1"/>
  <c r="H35"/>
  <c r="I35" s="1"/>
  <c r="K35" s="1"/>
  <c r="H31"/>
  <c r="I31" s="1"/>
  <c r="K31" s="1"/>
  <c r="H27"/>
  <c r="I27" s="1"/>
  <c r="L27" s="1"/>
  <c r="H23"/>
  <c r="I23" s="1"/>
  <c r="J23" s="1"/>
  <c r="H104"/>
  <c r="I104" s="1"/>
  <c r="H234"/>
  <c r="I234" s="1"/>
  <c r="H39"/>
  <c r="I39" s="1"/>
  <c r="H248"/>
  <c r="I248" s="1"/>
  <c r="H166"/>
  <c r="I166" s="1"/>
  <c r="H123"/>
  <c r="I123" s="1"/>
  <c r="H106"/>
  <c r="I106" s="1"/>
  <c r="H260"/>
  <c r="I260" s="1"/>
  <c r="H130"/>
  <c r="I130" s="1"/>
  <c r="H46"/>
  <c r="I46" s="1"/>
  <c r="H38"/>
  <c r="I38" s="1"/>
  <c r="H215"/>
  <c r="I215" s="1"/>
  <c r="H207"/>
  <c r="I207" s="1"/>
  <c r="H214"/>
  <c r="I214" s="1"/>
  <c r="H206"/>
  <c r="I206" s="1"/>
  <c r="H255"/>
  <c r="I255" s="1"/>
  <c r="L255" s="1"/>
  <c r="H238"/>
  <c r="I238" s="1"/>
  <c r="K238" s="1"/>
  <c r="H222"/>
  <c r="I222" s="1"/>
  <c r="J222" s="1"/>
  <c r="H137"/>
  <c r="I137" s="1"/>
  <c r="L137" s="1"/>
  <c r="H133"/>
  <c r="I133" s="1"/>
  <c r="H129"/>
  <c r="I129" s="1"/>
  <c r="L129" s="1"/>
  <c r="H124"/>
  <c r="I124" s="1"/>
  <c r="H120"/>
  <c r="I120" s="1"/>
  <c r="L120" s="1"/>
  <c r="H118"/>
  <c r="I118" s="1"/>
  <c r="H116"/>
  <c r="I116" s="1"/>
  <c r="H114"/>
  <c r="I114" s="1"/>
  <c r="K114" s="1"/>
  <c r="H112"/>
  <c r="I112" s="1"/>
  <c r="H109"/>
  <c r="I109" s="1"/>
  <c r="H107"/>
  <c r="I107" s="1"/>
  <c r="K107" s="1"/>
  <c r="H105"/>
  <c r="I105" s="1"/>
  <c r="K105" s="1"/>
  <c r="H103"/>
  <c r="I103" s="1"/>
  <c r="L103" s="1"/>
  <c r="H101"/>
  <c r="I101" s="1"/>
  <c r="H99"/>
  <c r="I99" s="1"/>
  <c r="K99" s="1"/>
  <c r="H96"/>
  <c r="I96" s="1"/>
  <c r="L96" s="1"/>
  <c r="H94"/>
  <c r="I94" s="1"/>
  <c r="J94" s="1"/>
  <c r="H90"/>
  <c r="I90" s="1"/>
  <c r="H89"/>
  <c r="I89" s="1"/>
  <c r="K89" s="1"/>
  <c r="H88"/>
  <c r="I88" s="1"/>
  <c r="K88" s="1"/>
  <c r="H87"/>
  <c r="I87" s="1"/>
  <c r="H86"/>
  <c r="I86" s="1"/>
  <c r="H85"/>
  <c r="I85" s="1"/>
  <c r="L85" s="1"/>
  <c r="H84"/>
  <c r="I84" s="1"/>
  <c r="L84" s="1"/>
  <c r="H83"/>
  <c r="I83" s="1"/>
  <c r="H80"/>
  <c r="H79"/>
  <c r="K79" s="1"/>
  <c r="H78"/>
  <c r="L78" s="1"/>
  <c r="H77"/>
  <c r="L77" s="1"/>
  <c r="H76"/>
  <c r="H75"/>
  <c r="L75" s="1"/>
  <c r="H74"/>
  <c r="I74" s="1"/>
  <c r="L74" s="1"/>
  <c r="H73"/>
  <c r="I73" s="1"/>
  <c r="J73" s="1"/>
  <c r="H72"/>
  <c r="I72" s="1"/>
  <c r="H71"/>
  <c r="I71" s="1"/>
  <c r="K71" s="1"/>
  <c r="H70"/>
  <c r="I70" s="1"/>
  <c r="K70" s="1"/>
  <c r="H69"/>
  <c r="I69" s="1"/>
  <c r="H68"/>
  <c r="I68" s="1"/>
  <c r="H66"/>
  <c r="I66" s="1"/>
  <c r="K66" s="1"/>
  <c r="H65"/>
  <c r="I65" s="1"/>
  <c r="L65" s="1"/>
  <c r="H64"/>
  <c r="I64" s="1"/>
  <c r="H63"/>
  <c r="I63" s="1"/>
  <c r="H62"/>
  <c r="I62" s="1"/>
  <c r="L62" s="1"/>
  <c r="H61"/>
  <c r="I61" s="1"/>
  <c r="L61" s="1"/>
  <c r="H60"/>
  <c r="I60" s="1"/>
  <c r="L60" s="1"/>
  <c r="H59"/>
  <c r="I59" s="1"/>
  <c r="H58"/>
  <c r="I58" s="1"/>
  <c r="L58" s="1"/>
  <c r="H57"/>
  <c r="I57" s="1"/>
  <c r="L57" s="1"/>
  <c r="H56"/>
  <c r="I56" s="1"/>
  <c r="J56" s="1"/>
  <c r="H55"/>
  <c r="I55" s="1"/>
  <c r="H54"/>
  <c r="I54" s="1"/>
  <c r="K54" s="1"/>
  <c r="H53"/>
  <c r="I53" s="1"/>
  <c r="L53" s="1"/>
  <c r="H52"/>
  <c r="I52" s="1"/>
  <c r="H51"/>
  <c r="I51" s="1"/>
  <c r="H50"/>
  <c r="I50" s="1"/>
  <c r="L50" s="1"/>
  <c r="H49"/>
  <c r="I49" s="1"/>
  <c r="K49" s="1"/>
  <c r="H48"/>
  <c r="I48" s="1"/>
  <c r="H47"/>
  <c r="I47" s="1"/>
  <c r="H227"/>
  <c r="I227" s="1"/>
  <c r="H228"/>
  <c r="I228" s="1"/>
  <c r="H230"/>
  <c r="I230" s="1"/>
  <c r="H233"/>
  <c r="I233" s="1"/>
  <c r="K233" s="1"/>
  <c r="H235"/>
  <c r="I235" s="1"/>
  <c r="K235" s="1"/>
  <c r="H239"/>
  <c r="I239" s="1"/>
  <c r="K239" s="1"/>
  <c r="H244"/>
  <c r="I244" s="1"/>
  <c r="H245"/>
  <c r="I245" s="1"/>
  <c r="L245" s="1"/>
  <c r="H247"/>
  <c r="I247" s="1"/>
  <c r="K247" s="1"/>
  <c r="H250"/>
  <c r="I250" s="1"/>
  <c r="K250" s="1"/>
  <c r="H253"/>
  <c r="I253" s="1"/>
  <c r="K253" s="1"/>
  <c r="H256"/>
  <c r="I256" s="1"/>
  <c r="K256" s="1"/>
  <c r="H261"/>
  <c r="I261" s="1"/>
  <c r="H262"/>
  <c r="I262" s="1"/>
  <c r="H264"/>
  <c r="I264" s="1"/>
  <c r="L131"/>
  <c r="L226"/>
  <c r="H259"/>
  <c r="I259" s="1"/>
  <c r="L259" s="1"/>
  <c r="H242"/>
  <c r="I242" s="1"/>
  <c r="J242" s="1"/>
  <c r="H225"/>
  <c r="I225" s="1"/>
  <c r="L225" s="1"/>
  <c r="H127"/>
  <c r="I127" s="1"/>
  <c r="H135"/>
  <c r="I135" s="1"/>
  <c r="H229"/>
  <c r="I229" s="1"/>
  <c r="L229" s="1"/>
  <c r="H263"/>
  <c r="I263" s="1"/>
  <c r="K263" s="1"/>
  <c r="H218"/>
  <c r="I218" s="1"/>
  <c r="H219"/>
  <c r="I219" s="1"/>
  <c r="H108"/>
  <c r="I108" s="1"/>
  <c r="H97"/>
  <c r="I97" s="1"/>
  <c r="H132"/>
  <c r="I132" s="1"/>
  <c r="H265"/>
  <c r="I265" s="1"/>
  <c r="H126"/>
  <c r="I126" s="1"/>
  <c r="L126" s="1"/>
  <c r="H95"/>
  <c r="I95" s="1"/>
  <c r="L95" s="1"/>
  <c r="H41"/>
  <c r="I41" s="1"/>
  <c r="H29"/>
  <c r="I29" s="1"/>
  <c r="J29" s="1"/>
  <c r="H37"/>
  <c r="I37" s="1"/>
  <c r="K37" s="1"/>
  <c r="H154"/>
  <c r="I154" s="1"/>
  <c r="H147"/>
  <c r="I147" s="1"/>
  <c r="K147" s="1"/>
  <c r="J204"/>
  <c r="L204"/>
  <c r="K204"/>
  <c r="H152"/>
  <c r="I152" s="1"/>
  <c r="J152" s="1"/>
  <c r="H156"/>
  <c r="I156" s="1"/>
  <c r="K156" s="1"/>
  <c r="H160"/>
  <c r="I160" s="1"/>
  <c r="J160" s="1"/>
  <c r="H151"/>
  <c r="I151" s="1"/>
  <c r="K151" s="1"/>
  <c r="H155"/>
  <c r="I155" s="1"/>
  <c r="L155" s="1"/>
  <c r="H159"/>
  <c r="I159" s="1"/>
  <c r="J159" s="1"/>
  <c r="H163"/>
  <c r="I163" s="1"/>
  <c r="L163" s="1"/>
  <c r="H141"/>
  <c r="I141" s="1"/>
  <c r="K141" s="1"/>
  <c r="H145"/>
  <c r="I145" s="1"/>
  <c r="L145" s="1"/>
  <c r="H142"/>
  <c r="I142" s="1"/>
  <c r="J142" s="1"/>
  <c r="H146"/>
  <c r="I146" s="1"/>
  <c r="L146" s="1"/>
  <c r="K131"/>
  <c r="J43" i="39"/>
  <c r="K43"/>
  <c r="K38" i="32"/>
  <c r="L38"/>
  <c r="K44"/>
  <c r="K11"/>
  <c r="N18" i="28"/>
  <c r="O18"/>
  <c r="O12"/>
  <c r="K51" i="32"/>
  <c r="K7"/>
  <c r="L7"/>
  <c r="K14" i="39"/>
  <c r="L41"/>
  <c r="J41"/>
  <c r="L30" i="22"/>
  <c r="N30"/>
  <c r="L69"/>
  <c r="N69"/>
  <c r="M69"/>
  <c r="N120"/>
  <c r="M120"/>
  <c r="M354"/>
  <c r="N354"/>
  <c r="L416"/>
  <c r="N416"/>
  <c r="M76"/>
  <c r="N76"/>
  <c r="N77"/>
  <c r="M77"/>
  <c r="L77"/>
  <c r="N493"/>
  <c r="M493"/>
  <c r="L493"/>
  <c r="L410"/>
  <c r="N410"/>
  <c r="M103"/>
  <c r="L103"/>
  <c r="N103"/>
  <c r="L222"/>
  <c r="N222"/>
  <c r="L227"/>
  <c r="N227"/>
  <c r="M227"/>
  <c r="L501"/>
  <c r="N501"/>
  <c r="L568"/>
  <c r="N568"/>
  <c r="M568"/>
  <c r="N600"/>
  <c r="L600"/>
  <c r="N586"/>
  <c r="M586"/>
  <c r="L586"/>
  <c r="N509"/>
  <c r="L509"/>
  <c r="N555"/>
  <c r="L555"/>
  <c r="N587"/>
  <c r="L587"/>
  <c r="N619"/>
  <c r="M619"/>
  <c r="N210"/>
  <c r="M210"/>
  <c r="L210"/>
  <c r="N232"/>
  <c r="M232"/>
  <c r="L12"/>
  <c r="N12"/>
  <c r="M12"/>
  <c r="N129"/>
  <c r="M129"/>
  <c r="L129"/>
  <c r="K246" i="35"/>
  <c r="J246"/>
  <c r="L246"/>
  <c r="N105" i="22"/>
  <c r="L105"/>
  <c r="L59"/>
  <c r="N59"/>
  <c r="M440"/>
  <c r="N440"/>
  <c r="L440"/>
  <c r="M112"/>
  <c r="N112"/>
  <c r="L328"/>
  <c r="N328"/>
  <c r="M328"/>
  <c r="N381"/>
  <c r="M381"/>
  <c r="L108"/>
  <c r="N108"/>
  <c r="N118"/>
  <c r="L118"/>
  <c r="L371"/>
  <c r="N371"/>
  <c r="N303"/>
  <c r="L303"/>
  <c r="L239"/>
  <c r="N239"/>
  <c r="N397"/>
  <c r="L397"/>
  <c r="N480"/>
  <c r="L480"/>
  <c r="N520"/>
  <c r="L520"/>
  <c r="L584"/>
  <c r="N584"/>
  <c r="L664"/>
  <c r="N664"/>
  <c r="M664"/>
  <c r="L539"/>
  <c r="N539"/>
  <c r="N571"/>
  <c r="M571"/>
  <c r="L603"/>
  <c r="N603"/>
  <c r="N224"/>
  <c r="M224"/>
  <c r="L316"/>
  <c r="N316"/>
  <c r="M316"/>
  <c r="L36"/>
  <c r="N36"/>
  <c r="L176"/>
  <c r="N176"/>
  <c r="M176"/>
  <c r="L15" i="32"/>
  <c r="L141" i="22"/>
  <c r="L92"/>
  <c r="L234"/>
  <c r="M66" i="5"/>
  <c r="J17" i="18"/>
  <c r="L17"/>
  <c r="K17"/>
  <c r="L5"/>
  <c r="K5"/>
  <c r="H13"/>
  <c r="I13" s="1"/>
  <c r="H28"/>
  <c r="I28" s="1"/>
  <c r="J28" s="1"/>
  <c r="H29"/>
  <c r="I29" s="1"/>
  <c r="I25"/>
  <c r="H32"/>
  <c r="I32" s="1"/>
  <c r="K32" s="1"/>
  <c r="L37" i="36"/>
  <c r="M17"/>
  <c r="K26"/>
  <c r="M49"/>
  <c r="M15"/>
  <c r="L62"/>
  <c r="K8"/>
  <c r="K27"/>
  <c r="M54"/>
  <c r="L46"/>
  <c r="M18"/>
  <c r="M22"/>
  <c r="L51"/>
  <c r="L12"/>
  <c r="L10"/>
  <c r="M31"/>
  <c r="L9"/>
  <c r="K25"/>
  <c r="L52"/>
  <c r="L6" i="34"/>
  <c r="K6"/>
  <c r="L19"/>
  <c r="K14"/>
  <c r="L14"/>
  <c r="K20"/>
  <c r="M33" i="5"/>
  <c r="K33"/>
  <c r="M39"/>
  <c r="K32"/>
  <c r="K40"/>
  <c r="K30"/>
  <c r="J50" i="40"/>
  <c r="K50"/>
  <c r="L50" s="1"/>
  <c r="N135"/>
  <c r="J135"/>
  <c r="N19"/>
  <c r="J19"/>
  <c r="K20"/>
  <c r="N50"/>
  <c r="K194"/>
  <c r="L194" s="1"/>
  <c r="H9"/>
  <c r="I9" s="1"/>
  <c r="I210"/>
  <c r="H22"/>
  <c r="I22" s="1"/>
  <c r="H48"/>
  <c r="I48" s="1"/>
  <c r="H66"/>
  <c r="I66" s="1"/>
  <c r="H121"/>
  <c r="I121" s="1"/>
  <c r="I201"/>
  <c r="H112"/>
  <c r="I112" s="1"/>
  <c r="H123"/>
  <c r="I123" s="1"/>
  <c r="H162"/>
  <c r="I162" s="1"/>
  <c r="H186"/>
  <c r="I186" s="1"/>
  <c r="H77"/>
  <c r="I77" s="1"/>
  <c r="H34"/>
  <c r="I34" s="1"/>
  <c r="H110"/>
  <c r="I110" s="1"/>
  <c r="H192"/>
  <c r="I192" s="1"/>
  <c r="H120"/>
  <c r="I120" s="1"/>
  <c r="H10"/>
  <c r="I10" s="1"/>
  <c r="H61"/>
  <c r="I61" s="1"/>
  <c r="H136"/>
  <c r="I136" s="1"/>
  <c r="H153"/>
  <c r="I153" s="1"/>
  <c r="H76"/>
  <c r="I76" s="1"/>
  <c r="I206"/>
  <c r="H71"/>
  <c r="I71" s="1"/>
  <c r="H29"/>
  <c r="I29" s="1"/>
  <c r="H84"/>
  <c r="I84" s="1"/>
  <c r="H79"/>
  <c r="I79" s="1"/>
  <c r="H113"/>
  <c r="I113" s="1"/>
  <c r="H28"/>
  <c r="I28" s="1"/>
  <c r="H142"/>
  <c r="I142" s="1"/>
  <c r="H55"/>
  <c r="I55" s="1"/>
  <c r="M59" i="36"/>
  <c r="L59"/>
  <c r="L55"/>
  <c r="M55"/>
  <c r="M47"/>
  <c r="L47"/>
  <c r="L34"/>
  <c r="K34"/>
  <c r="K23"/>
  <c r="M23"/>
  <c r="M6"/>
  <c r="K6"/>
  <c r="K18"/>
  <c r="L33"/>
  <c r="K33"/>
  <c r="L50"/>
  <c r="M50"/>
  <c r="L11"/>
  <c r="M11"/>
  <c r="M61"/>
  <c r="L61"/>
  <c r="K61"/>
  <c r="M30"/>
  <c r="L64"/>
  <c r="K64"/>
  <c r="M24"/>
  <c r="K24"/>
  <c r="M45"/>
  <c r="K45"/>
  <c r="M7"/>
  <c r="L7"/>
  <c r="K16"/>
  <c r="L66"/>
  <c r="K66"/>
  <c r="L32"/>
  <c r="M32"/>
  <c r="L48"/>
  <c r="K48"/>
  <c r="M35"/>
  <c r="L35"/>
  <c r="K36"/>
  <c r="L10" i="34"/>
  <c r="K13"/>
  <c r="K11"/>
  <c r="M29" i="5"/>
  <c r="K29"/>
  <c r="M42"/>
  <c r="K42"/>
  <c r="K27"/>
  <c r="K46"/>
  <c r="K28"/>
  <c r="K68"/>
  <c r="K11"/>
  <c r="K21"/>
  <c r="K7"/>
  <c r="K10"/>
  <c r="K16"/>
  <c r="M12"/>
  <c r="M68"/>
  <c r="K8" i="34"/>
  <c r="L8"/>
  <c r="K7"/>
  <c r="L7"/>
  <c r="L12"/>
  <c r="K12"/>
  <c r="L18"/>
  <c r="K18"/>
  <c r="L22"/>
  <c r="K9"/>
  <c r="L9"/>
  <c r="L60" i="5"/>
  <c r="M60"/>
  <c r="L56"/>
  <c r="M56"/>
  <c r="L69"/>
  <c r="M69"/>
  <c r="L63"/>
  <c r="M63"/>
  <c r="L57"/>
  <c r="M57"/>
  <c r="L70"/>
  <c r="K70"/>
  <c r="L64"/>
  <c r="M64"/>
  <c r="L58"/>
  <c r="K58"/>
  <c r="L62"/>
  <c r="M62"/>
  <c r="L53"/>
  <c r="M53"/>
  <c r="K18"/>
  <c r="M6"/>
  <c r="K57"/>
  <c r="K23"/>
  <c r="K20"/>
  <c r="K22"/>
  <c r="K13"/>
  <c r="K69"/>
  <c r="K61"/>
  <c r="K41"/>
  <c r="K63"/>
  <c r="K34"/>
  <c r="K12"/>
  <c r="K45"/>
  <c r="K43"/>
  <c r="K9"/>
  <c r="K39"/>
  <c r="K38"/>
  <c r="K62"/>
  <c r="K56"/>
  <c r="M5"/>
  <c r="M34"/>
  <c r="M17"/>
  <c r="M41"/>
  <c r="M21"/>
  <c r="M9"/>
  <c r="M70"/>
  <c r="M61"/>
  <c r="K6"/>
  <c r="J148" i="40"/>
  <c r="K148"/>
  <c r="L148" s="1"/>
  <c r="N148"/>
  <c r="K102"/>
  <c r="L102" s="1"/>
  <c r="J102"/>
  <c r="N102"/>
  <c r="K43"/>
  <c r="L43" s="1"/>
  <c r="J43"/>
  <c r="N43"/>
  <c r="K103"/>
  <c r="L103" s="1"/>
  <c r="N103"/>
  <c r="J103"/>
  <c r="K182"/>
  <c r="N182"/>
  <c r="N208"/>
  <c r="K208"/>
  <c r="L208" s="1"/>
  <c r="R26" i="31"/>
  <c r="N26"/>
  <c r="M26"/>
  <c r="L20" i="25"/>
  <c r="M20"/>
  <c r="L21"/>
  <c r="M21"/>
  <c r="K21"/>
  <c r="L16" i="18"/>
  <c r="J16"/>
  <c r="K16"/>
  <c r="K18"/>
  <c r="L18"/>
  <c r="J18"/>
  <c r="J11" i="48"/>
  <c r="L11"/>
  <c r="K11"/>
  <c r="M23" i="25"/>
  <c r="K23"/>
  <c r="L23"/>
  <c r="J237" i="35"/>
  <c r="L237"/>
  <c r="K237"/>
  <c r="L83" i="22"/>
  <c r="N83"/>
  <c r="L198"/>
  <c r="M198"/>
  <c r="M216"/>
  <c r="L216"/>
  <c r="M418"/>
  <c r="L418"/>
  <c r="M150"/>
  <c r="N150"/>
  <c r="L297"/>
  <c r="N297"/>
  <c r="M452"/>
  <c r="L452"/>
  <c r="N65"/>
  <c r="L65"/>
  <c r="M634"/>
  <c r="L634"/>
  <c r="N525"/>
  <c r="L525"/>
  <c r="L241"/>
  <c r="N241"/>
  <c r="M332"/>
  <c r="N332"/>
  <c r="M43"/>
  <c r="N43"/>
  <c r="L139"/>
  <c r="N139"/>
  <c r="L186"/>
  <c r="N186"/>
  <c r="L343"/>
  <c r="N343"/>
  <c r="M91"/>
  <c r="N91"/>
  <c r="L97"/>
  <c r="N97"/>
  <c r="L233"/>
  <c r="N233"/>
  <c r="N271"/>
  <c r="L271"/>
  <c r="L382"/>
  <c r="M382"/>
  <c r="M443"/>
  <c r="N443"/>
  <c r="L422"/>
  <c r="N422"/>
  <c r="L63"/>
  <c r="M261"/>
  <c r="L296"/>
  <c r="N296"/>
  <c r="L327"/>
  <c r="N162"/>
  <c r="M162"/>
  <c r="M466"/>
  <c r="N102"/>
  <c r="M102"/>
  <c r="L138"/>
  <c r="N237"/>
  <c r="L237"/>
  <c r="L450"/>
  <c r="N450"/>
  <c r="L39"/>
  <c r="M57"/>
  <c r="N57"/>
  <c r="N363"/>
  <c r="M153"/>
  <c r="L464"/>
  <c r="M8"/>
  <c r="L8"/>
  <c r="N351"/>
  <c r="M351"/>
  <c r="M506"/>
  <c r="N506"/>
  <c r="L259"/>
  <c r="N259"/>
  <c r="M144"/>
  <c r="N144"/>
  <c r="L247"/>
  <c r="N247"/>
  <c r="L212"/>
  <c r="N212"/>
  <c r="N282"/>
  <c r="L282"/>
  <c r="L110"/>
  <c r="H5" i="38"/>
  <c r="I5" s="1"/>
  <c r="M582" i="22"/>
  <c r="H7" i="40"/>
  <c r="I7" s="1"/>
  <c r="K7" s="1"/>
  <c r="L7" s="1"/>
  <c r="H23"/>
  <c r="I23" s="1"/>
  <c r="K23" s="1"/>
  <c r="L23" s="1"/>
  <c r="H14"/>
  <c r="H98"/>
  <c r="I98" s="1"/>
  <c r="I207"/>
  <c r="H25"/>
  <c r="I25" s="1"/>
  <c r="K17" i="32" l="1"/>
  <c r="H25"/>
  <c r="I25" s="1"/>
  <c r="K25" s="1"/>
  <c r="I19"/>
  <c r="I16"/>
  <c r="H22"/>
  <c r="I22" s="1"/>
  <c r="K14"/>
  <c r="I13"/>
  <c r="K13" s="1"/>
  <c r="K16"/>
  <c r="K9"/>
  <c r="L23"/>
  <c r="K23"/>
  <c r="L25"/>
  <c r="L8"/>
  <c r="M47" i="5"/>
  <c r="P7" i="21"/>
  <c r="J10" i="26"/>
  <c r="J9"/>
  <c r="J7"/>
  <c r="L8"/>
  <c r="L12"/>
  <c r="O7" i="21"/>
  <c r="L8" i="40"/>
  <c r="M8"/>
  <c r="L20"/>
  <c r="M20"/>
  <c r="L180"/>
  <c r="M180"/>
  <c r="L182"/>
  <c r="M182"/>
  <c r="L179"/>
  <c r="M179"/>
  <c r="L176"/>
  <c r="M176"/>
  <c r="L188"/>
  <c r="M188"/>
  <c r="N7" i="21"/>
  <c r="P33" i="27"/>
  <c r="M33"/>
  <c r="P12"/>
  <c r="M12"/>
  <c r="P14"/>
  <c r="M14"/>
  <c r="P22"/>
  <c r="M22"/>
  <c r="P27"/>
  <c r="M27"/>
  <c r="P16"/>
  <c r="M16"/>
  <c r="L29"/>
  <c r="M29"/>
  <c r="P20"/>
  <c r="M20"/>
  <c r="K47" i="5"/>
  <c r="K9" i="21"/>
  <c r="L8"/>
  <c r="O8" s="1"/>
  <c r="L13" i="31"/>
  <c r="P13" s="1"/>
  <c r="K14"/>
  <c r="L14" s="1"/>
  <c r="L33" i="27"/>
  <c r="P10"/>
  <c r="L47" i="5"/>
  <c r="P29" i="27"/>
  <c r="K12" i="26"/>
  <c r="N628" i="22"/>
  <c r="N157"/>
  <c r="M47"/>
  <c r="L314"/>
  <c r="K10" i="18"/>
  <c r="N339" i="22"/>
  <c r="L434"/>
  <c r="N524"/>
  <c r="N424"/>
  <c r="L47"/>
  <c r="N439"/>
  <c r="L49" i="32"/>
  <c r="M589" i="22"/>
  <c r="Q33" i="31"/>
  <c r="P33"/>
  <c r="O33"/>
  <c r="Q27"/>
  <c r="P27"/>
  <c r="O27"/>
  <c r="P178"/>
  <c r="O178"/>
  <c r="Q178"/>
  <c r="R164"/>
  <c r="Q164"/>
  <c r="P164"/>
  <c r="O164"/>
  <c r="Q49"/>
  <c r="O49"/>
  <c r="P49"/>
  <c r="O32"/>
  <c r="P32"/>
  <c r="Q32"/>
  <c r="R49"/>
  <c r="P149"/>
  <c r="O149"/>
  <c r="Q149"/>
  <c r="N33"/>
  <c r="N49"/>
  <c r="L113"/>
  <c r="N113" s="1"/>
  <c r="L12"/>
  <c r="L23"/>
  <c r="N23" s="1"/>
  <c r="L77"/>
  <c r="L127"/>
  <c r="N127" s="1"/>
  <c r="L87"/>
  <c r="L93"/>
  <c r="R93" s="1"/>
  <c r="L63"/>
  <c r="L154"/>
  <c r="R154" s="1"/>
  <c r="L156"/>
  <c r="L110"/>
  <c r="R110" s="1"/>
  <c r="L152"/>
  <c r="L111"/>
  <c r="R111" s="1"/>
  <c r="L143"/>
  <c r="M143" s="1"/>
  <c r="L117"/>
  <c r="N117" s="1"/>
  <c r="L160"/>
  <c r="L168"/>
  <c r="R168" s="1"/>
  <c r="L60"/>
  <c r="M60" s="1"/>
  <c r="L17"/>
  <c r="N17" s="1"/>
  <c r="L19"/>
  <c r="M19" s="1"/>
  <c r="L31"/>
  <c r="M31" s="1"/>
  <c r="L135"/>
  <c r="N135" s="1"/>
  <c r="L57"/>
  <c r="R57" s="1"/>
  <c r="L22"/>
  <c r="L37"/>
  <c r="N37" s="1"/>
  <c r="L8"/>
  <c r="L171"/>
  <c r="R171" s="1"/>
  <c r="L71"/>
  <c r="L55"/>
  <c r="R55" s="1"/>
  <c r="L96"/>
  <c r="L86"/>
  <c r="N86" s="1"/>
  <c r="L69"/>
  <c r="M69" s="1"/>
  <c r="L90"/>
  <c r="R90" s="1"/>
  <c r="L95"/>
  <c r="R95" s="1"/>
  <c r="L54"/>
  <c r="N54" s="1"/>
  <c r="L122"/>
  <c r="L101"/>
  <c r="N101" s="1"/>
  <c r="L129"/>
  <c r="L85"/>
  <c r="M85" s="1"/>
  <c r="L62"/>
  <c r="L115"/>
  <c r="M115" s="1"/>
  <c r="L133"/>
  <c r="M133" s="1"/>
  <c r="L114"/>
  <c r="N114" s="1"/>
  <c r="L128"/>
  <c r="L146"/>
  <c r="R146" s="1"/>
  <c r="L126"/>
  <c r="L25"/>
  <c r="R25" s="1"/>
  <c r="L162"/>
  <c r="L45"/>
  <c r="R45" s="1"/>
  <c r="L94"/>
  <c r="R94" s="1"/>
  <c r="L52"/>
  <c r="L161"/>
  <c r="L9"/>
  <c r="M9" s="1"/>
  <c r="L40"/>
  <c r="L73"/>
  <c r="L44"/>
  <c r="N44" s="1"/>
  <c r="L153"/>
  <c r="R153" s="1"/>
  <c r="L72"/>
  <c r="N72" s="1"/>
  <c r="L65"/>
  <c r="R65" s="1"/>
  <c r="L112"/>
  <c r="R112" s="1"/>
  <c r="L123"/>
  <c r="N123" s="1"/>
  <c r="L59"/>
  <c r="L130"/>
  <c r="N130" s="1"/>
  <c r="L124"/>
  <c r="L16"/>
  <c r="R16" s="1"/>
  <c r="L38"/>
  <c r="R38" s="1"/>
  <c r="L100"/>
  <c r="M100" s="1"/>
  <c r="L74"/>
  <c r="L169"/>
  <c r="N169" s="1"/>
  <c r="L36"/>
  <c r="L18"/>
  <c r="R18" s="1"/>
  <c r="L41"/>
  <c r="L64"/>
  <c r="N64" s="1"/>
  <c r="L68"/>
  <c r="M68" s="1"/>
  <c r="L105"/>
  <c r="M105" s="1"/>
  <c r="L92"/>
  <c r="L84"/>
  <c r="M84" s="1"/>
  <c r="L66"/>
  <c r="M66" s="1"/>
  <c r="L83"/>
  <c r="R83" s="1"/>
  <c r="L88"/>
  <c r="L61"/>
  <c r="N61" s="1"/>
  <c r="L132"/>
  <c r="L109"/>
  <c r="M109" s="1"/>
  <c r="L136"/>
  <c r="L97"/>
  <c r="R97" s="1"/>
  <c r="L102"/>
  <c r="N102" s="1"/>
  <c r="L120"/>
  <c r="R120" s="1"/>
  <c r="L142"/>
  <c r="M142" s="1"/>
  <c r="L103"/>
  <c r="M103" s="1"/>
  <c r="L118"/>
  <c r="R118" s="1"/>
  <c r="L131"/>
  <c r="M131" s="1"/>
  <c r="L151"/>
  <c r="L42"/>
  <c r="N42" s="1"/>
  <c r="L24"/>
  <c r="M24" s="1"/>
  <c r="L47"/>
  <c r="M47" s="1"/>
  <c r="L51"/>
  <c r="M51" s="1"/>
  <c r="L29"/>
  <c r="M29" s="1"/>
  <c r="L46"/>
  <c r="L30"/>
  <c r="M30" s="1"/>
  <c r="L10"/>
  <c r="L39"/>
  <c r="M39" s="1"/>
  <c r="L170"/>
  <c r="M170" s="1"/>
  <c r="L43"/>
  <c r="M43" s="1"/>
  <c r="L145"/>
  <c r="L53"/>
  <c r="N53" s="1"/>
  <c r="L158"/>
  <c r="N158" s="1"/>
  <c r="L159"/>
  <c r="M159" s="1"/>
  <c r="L91"/>
  <c r="N91" s="1"/>
  <c r="L56"/>
  <c r="R56" s="1"/>
  <c r="L108"/>
  <c r="R108" s="1"/>
  <c r="L119"/>
  <c r="N119" s="1"/>
  <c r="L89"/>
  <c r="L76"/>
  <c r="R76" s="1"/>
  <c r="L50"/>
  <c r="L75"/>
  <c r="M75" s="1"/>
  <c r="L70"/>
  <c r="L104"/>
  <c r="N104" s="1"/>
  <c r="L144"/>
  <c r="L116"/>
  <c r="N116" s="1"/>
  <c r="L148"/>
  <c r="N148" s="1"/>
  <c r="L58"/>
  <c r="R58" s="1"/>
  <c r="L106"/>
  <c r="L125"/>
  <c r="N125" s="1"/>
  <c r="L147"/>
  <c r="L107"/>
  <c r="M107" s="1"/>
  <c r="L121"/>
  <c r="M121" s="1"/>
  <c r="L134"/>
  <c r="M134" s="1"/>
  <c r="L155"/>
  <c r="L11"/>
  <c r="L20"/>
  <c r="R20" s="1"/>
  <c r="L67"/>
  <c r="R67" s="1"/>
  <c r="L163"/>
  <c r="L28"/>
  <c r="M28" s="1"/>
  <c r="L21"/>
  <c r="R21" s="1"/>
  <c r="L48"/>
  <c r="M48" s="1"/>
  <c r="L34"/>
  <c r="P26" i="27"/>
  <c r="N26"/>
  <c r="O26"/>
  <c r="O31"/>
  <c r="N31"/>
  <c r="L9"/>
  <c r="M9"/>
  <c r="N9"/>
  <c r="O9"/>
  <c r="N33"/>
  <c r="O33"/>
  <c r="N14"/>
  <c r="O14"/>
  <c r="N22"/>
  <c r="O22"/>
  <c r="N29"/>
  <c r="O29"/>
  <c r="O27"/>
  <c r="N27"/>
  <c r="P24"/>
  <c r="O24"/>
  <c r="N24"/>
  <c r="P31"/>
  <c r="O16"/>
  <c r="N16"/>
  <c r="L31"/>
  <c r="O12"/>
  <c r="N12"/>
  <c r="P19"/>
  <c r="L22"/>
  <c r="L26"/>
  <c r="L14"/>
  <c r="O20"/>
  <c r="N20"/>
  <c r="O7"/>
  <c r="N7"/>
  <c r="M7"/>
  <c r="O10"/>
  <c r="N10"/>
  <c r="M10"/>
  <c r="N496" i="22"/>
  <c r="N395"/>
  <c r="N669"/>
  <c r="L256"/>
  <c r="J8" i="26"/>
  <c r="K157" i="35"/>
  <c r="L5" i="39"/>
  <c r="L104" i="24"/>
  <c r="L30" i="32"/>
  <c r="L7" i="26"/>
  <c r="O10" i="28"/>
  <c r="L32" i="39"/>
  <c r="L12" i="38"/>
  <c r="J6" i="48"/>
  <c r="I19"/>
  <c r="J19" s="1"/>
  <c r="I18"/>
  <c r="J18" s="1"/>
  <c r="J11" i="40"/>
  <c r="K11"/>
  <c r="L11" s="1"/>
  <c r="L6" i="32"/>
  <c r="L55"/>
  <c r="L33"/>
  <c r="L26"/>
  <c r="K6"/>
  <c r="K33"/>
  <c r="J10" i="48"/>
  <c r="M541" i="22"/>
  <c r="L657"/>
  <c r="N529"/>
  <c r="N497"/>
  <c r="L99" i="31"/>
  <c r="K159" i="40"/>
  <c r="L159" s="1"/>
  <c r="N45" i="24"/>
  <c r="N607" i="22"/>
  <c r="N95"/>
  <c r="N257"/>
  <c r="N62"/>
  <c r="L13"/>
  <c r="N322"/>
  <c r="L666"/>
  <c r="L427"/>
  <c r="M542"/>
  <c r="N430"/>
  <c r="N626"/>
  <c r="N133" i="40"/>
  <c r="L45" i="24"/>
  <c r="L172" i="22"/>
  <c r="N70"/>
  <c r="L542"/>
  <c r="N16"/>
  <c r="M502"/>
  <c r="L171"/>
  <c r="M408"/>
  <c r="N42" i="24"/>
  <c r="L16" i="22"/>
  <c r="L621"/>
  <c r="N580"/>
  <c r="L516"/>
  <c r="N482"/>
  <c r="M553"/>
  <c r="M191"/>
  <c r="L502"/>
  <c r="L534"/>
  <c r="M426"/>
  <c r="N130"/>
  <c r="L15" i="48"/>
  <c r="N553" i="22"/>
  <c r="M369"/>
  <c r="N191"/>
  <c r="L274"/>
  <c r="N373"/>
  <c r="K5" i="32"/>
  <c r="L36"/>
  <c r="L49" i="24"/>
  <c r="L426" i="22"/>
  <c r="L225"/>
  <c r="N599"/>
  <c r="L617"/>
  <c r="N544"/>
  <c r="M534"/>
  <c r="N177"/>
  <c r="N94"/>
  <c r="L295"/>
  <c r="N408"/>
  <c r="K7" i="38"/>
  <c r="L109" i="24"/>
  <c r="N631" i="22"/>
  <c r="L84"/>
  <c r="N644"/>
  <c r="N355"/>
  <c r="N82"/>
  <c r="N481"/>
  <c r="L33" i="18"/>
  <c r="L8" i="48"/>
  <c r="N663" i="22"/>
  <c r="N598"/>
  <c r="N379"/>
  <c r="L561"/>
  <c r="L84" i="24"/>
  <c r="M605" i="22"/>
  <c r="M628"/>
  <c r="L481"/>
  <c r="N104"/>
  <c r="M593"/>
  <c r="L5" i="32"/>
  <c r="K8" i="48"/>
  <c r="L362" i="22"/>
  <c r="L574"/>
  <c r="K16" i="48"/>
  <c r="M597" i="22"/>
  <c r="M20"/>
  <c r="L642"/>
  <c r="N548"/>
  <c r="M585"/>
  <c r="N51" i="24"/>
  <c r="M355" i="22"/>
  <c r="N636"/>
  <c r="L649"/>
  <c r="M365"/>
  <c r="L20"/>
  <c r="M362"/>
  <c r="N661"/>
  <c r="L598"/>
  <c r="L124" i="24"/>
  <c r="N31" i="22"/>
  <c r="N511"/>
  <c r="N627"/>
  <c r="L411"/>
  <c r="N25"/>
  <c r="N140"/>
  <c r="L205"/>
  <c r="N528"/>
  <c r="L9" i="26"/>
  <c r="L16" i="48"/>
  <c r="N521" i="22"/>
  <c r="N588"/>
  <c r="K27" i="32"/>
  <c r="N92" i="40"/>
  <c r="K154"/>
  <c r="L154" s="1"/>
  <c r="N535" i="22"/>
  <c r="M56" i="36"/>
  <c r="K56"/>
  <c r="K42" i="35"/>
  <c r="L64" i="32"/>
  <c r="K12" i="38"/>
  <c r="N11" i="28"/>
  <c r="K33" i="18"/>
  <c r="N124" i="24"/>
  <c r="N14"/>
  <c r="L51"/>
  <c r="M28" i="22"/>
  <c r="N591"/>
  <c r="N614"/>
  <c r="N411"/>
  <c r="M434"/>
  <c r="L385"/>
  <c r="L496"/>
  <c r="N413"/>
  <c r="N446"/>
  <c r="N549"/>
  <c r="N567"/>
  <c r="N249"/>
  <c r="M249"/>
  <c r="L340"/>
  <c r="L633"/>
  <c r="L556"/>
  <c r="L500"/>
  <c r="M287"/>
  <c r="K8" i="26"/>
  <c r="K9"/>
  <c r="J116" i="40"/>
  <c r="N157"/>
  <c r="N118"/>
  <c r="J62"/>
  <c r="K85"/>
  <c r="L85" s="1"/>
  <c r="N52" i="24"/>
  <c r="L38"/>
  <c r="N654" i="22"/>
  <c r="L654"/>
  <c r="L565"/>
  <c r="N565"/>
  <c r="N610"/>
  <c r="L610"/>
  <c r="L656"/>
  <c r="N656"/>
  <c r="N377"/>
  <c r="M377"/>
  <c r="N163"/>
  <c r="L163"/>
  <c r="N100"/>
  <c r="L100"/>
  <c r="L236"/>
  <c r="N236"/>
  <c r="M456"/>
  <c r="L456"/>
  <c r="N243"/>
  <c r="L243"/>
  <c r="L260"/>
  <c r="N260"/>
  <c r="L596"/>
  <c r="N596"/>
  <c r="N660"/>
  <c r="L660"/>
  <c r="M68"/>
  <c r="N68"/>
  <c r="L79"/>
  <c r="N79"/>
  <c r="M19"/>
  <c r="N19"/>
  <c r="L114" i="24"/>
  <c r="N114"/>
  <c r="M302" i="22"/>
  <c r="N90" i="24"/>
  <c r="L90"/>
  <c r="N17"/>
  <c r="L17"/>
  <c r="L19"/>
  <c r="M19"/>
  <c r="N64"/>
  <c r="L64"/>
  <c r="N96"/>
  <c r="M96"/>
  <c r="N73"/>
  <c r="M73"/>
  <c r="K10" i="38"/>
  <c r="L10" i="26"/>
  <c r="K10"/>
  <c r="N6" i="24"/>
  <c r="M6"/>
  <c r="K36" i="39"/>
  <c r="L8"/>
  <c r="K56" i="32"/>
  <c r="L39"/>
  <c r="K39"/>
  <c r="L42"/>
  <c r="K42"/>
  <c r="K46"/>
  <c r="L46"/>
  <c r="L57"/>
  <c r="L16"/>
  <c r="L60"/>
  <c r="L35"/>
  <c r="K50"/>
  <c r="O9" i="28"/>
  <c r="N308" i="22"/>
  <c r="L308"/>
  <c r="L49"/>
  <c r="N49"/>
  <c r="N134"/>
  <c r="L134"/>
  <c r="L625"/>
  <c r="N625"/>
  <c r="M608"/>
  <c r="L608"/>
  <c r="M13" i="36"/>
  <c r="L13"/>
  <c r="K97" i="40"/>
  <c r="L97" s="1"/>
  <c r="J150"/>
  <c r="J132"/>
  <c r="J90"/>
  <c r="N144"/>
  <c r="J83"/>
  <c r="K164"/>
  <c r="L164" s="1"/>
  <c r="J41"/>
  <c r="J158"/>
  <c r="J8"/>
  <c r="K57"/>
  <c r="L57" s="1"/>
  <c r="K189"/>
  <c r="N140"/>
  <c r="N127"/>
  <c r="N167"/>
  <c r="K170"/>
  <c r="L170" s="1"/>
  <c r="N46"/>
  <c r="K143"/>
  <c r="L143" s="1"/>
  <c r="J124"/>
  <c r="J99"/>
  <c r="N30"/>
  <c r="J75"/>
  <c r="L76" i="24"/>
  <c r="M76"/>
  <c r="M511" i="22"/>
  <c r="L86" i="24"/>
  <c r="M527" i="22"/>
  <c r="L581"/>
  <c r="N527"/>
  <c r="N58"/>
  <c r="N49" i="24"/>
  <c r="N38"/>
  <c r="N563" i="22"/>
  <c r="N28"/>
  <c r="N74"/>
  <c r="N15" i="24"/>
  <c r="L622" i="22"/>
  <c r="M559"/>
  <c r="N116"/>
  <c r="L512"/>
  <c r="L9" i="32"/>
  <c r="O7" i="28"/>
  <c r="N32" i="40"/>
  <c r="N200"/>
  <c r="N188"/>
  <c r="N81"/>
  <c r="M526" i="22"/>
  <c r="M14" i="36"/>
  <c r="K14"/>
  <c r="L14"/>
  <c r="I34" i="18"/>
  <c r="H35"/>
  <c r="I35" s="1"/>
  <c r="K158" i="40"/>
  <c r="L158" s="1"/>
  <c r="K90"/>
  <c r="L90" s="1"/>
  <c r="J174"/>
  <c r="K51"/>
  <c r="L51" s="1"/>
  <c r="K88"/>
  <c r="L88" s="1"/>
  <c r="N138"/>
  <c r="K193"/>
  <c r="L193" s="1"/>
  <c r="N176"/>
  <c r="N49"/>
  <c r="K209"/>
  <c r="L209" s="1"/>
  <c r="N100"/>
  <c r="J97"/>
  <c r="J118"/>
  <c r="K144"/>
  <c r="L144" s="1"/>
  <c r="K92"/>
  <c r="L92" s="1"/>
  <c r="N152"/>
  <c r="J140"/>
  <c r="N67"/>
  <c r="N63"/>
  <c r="J137"/>
  <c r="J106"/>
  <c r="K129"/>
  <c r="L129" s="1"/>
  <c r="K146"/>
  <c r="L146" s="1"/>
  <c r="K122"/>
  <c r="L122" s="1"/>
  <c r="K78"/>
  <c r="L78" s="1"/>
  <c r="J146"/>
  <c r="N151"/>
  <c r="K40"/>
  <c r="L40" s="1"/>
  <c r="N164"/>
  <c r="N159"/>
  <c r="N53"/>
  <c r="J93"/>
  <c r="J171"/>
  <c r="M33" i="31"/>
  <c r="N164"/>
  <c r="L6" i="18"/>
  <c r="K19"/>
  <c r="L11"/>
  <c r="K7"/>
  <c r="K8"/>
  <c r="L7"/>
  <c r="K24"/>
  <c r="L14"/>
  <c r="I21"/>
  <c r="J21" s="1"/>
  <c r="H22"/>
  <c r="L254" i="35"/>
  <c r="K142"/>
  <c r="L210"/>
  <c r="J241"/>
  <c r="K254"/>
  <c r="L115"/>
  <c r="J210"/>
  <c r="L25"/>
  <c r="K25"/>
  <c r="I110"/>
  <c r="K110" s="1"/>
  <c r="H111"/>
  <c r="I111" s="1"/>
  <c r="L29"/>
  <c r="K9" i="18"/>
  <c r="K6"/>
  <c r="K27"/>
  <c r="L8"/>
  <c r="K14"/>
  <c r="M40" i="36"/>
  <c r="J57"/>
  <c r="L57" s="1"/>
  <c r="M58"/>
  <c r="K58"/>
  <c r="L58"/>
  <c r="L40"/>
  <c r="I42"/>
  <c r="J42" s="1"/>
  <c r="J41"/>
  <c r="K32" i="35"/>
  <c r="K165"/>
  <c r="J155"/>
  <c r="K36"/>
  <c r="L37"/>
  <c r="K121"/>
  <c r="J134"/>
  <c r="K30"/>
  <c r="J33"/>
  <c r="J27"/>
  <c r="J251"/>
  <c r="N8" i="40"/>
  <c r="N189"/>
  <c r="K37"/>
  <c r="L37" s="1"/>
  <c r="K32"/>
  <c r="L32" s="1"/>
  <c r="K46"/>
  <c r="L46" s="1"/>
  <c r="K104"/>
  <c r="L104" s="1"/>
  <c r="N51"/>
  <c r="N88"/>
  <c r="K108"/>
  <c r="L108" s="1"/>
  <c r="N107"/>
  <c r="N179"/>
  <c r="N184"/>
  <c r="J36"/>
  <c r="J138"/>
  <c r="K72"/>
  <c r="L72" s="1"/>
  <c r="N75"/>
  <c r="N36"/>
  <c r="K139"/>
  <c r="L139" s="1"/>
  <c r="J81"/>
  <c r="N60"/>
  <c r="J38"/>
  <c r="K160" i="35"/>
  <c r="J26"/>
  <c r="J113"/>
  <c r="L121"/>
  <c r="L25" i="24"/>
  <c r="M90"/>
  <c r="M579" i="22"/>
  <c r="L485"/>
  <c r="M533"/>
  <c r="N558"/>
  <c r="L14" i="24"/>
  <c r="N458" i="22"/>
  <c r="N15" i="28"/>
  <c r="M220" i="22"/>
  <c r="L613"/>
  <c r="N547"/>
  <c r="M661"/>
  <c r="N645"/>
  <c r="L468"/>
  <c r="K8" i="32"/>
  <c r="N57" i="40"/>
  <c r="J37"/>
  <c r="N174"/>
  <c r="N104"/>
  <c r="K152"/>
  <c r="L152" s="1"/>
  <c r="N62"/>
  <c r="N139"/>
  <c r="J154"/>
  <c r="K30"/>
  <c r="L30" s="1"/>
  <c r="N72"/>
  <c r="K191"/>
  <c r="L191" s="1"/>
  <c r="K53"/>
  <c r="L53" s="1"/>
  <c r="K38"/>
  <c r="L38" s="1"/>
  <c r="J60"/>
  <c r="J157"/>
  <c r="J100"/>
  <c r="K68"/>
  <c r="L68" s="1"/>
  <c r="J67"/>
  <c r="N21"/>
  <c r="K63"/>
  <c r="L63" s="1"/>
  <c r="N83"/>
  <c r="J108"/>
  <c r="K107"/>
  <c r="L107" s="1"/>
  <c r="J127"/>
  <c r="K184"/>
  <c r="K150"/>
  <c r="L150" s="1"/>
  <c r="N137"/>
  <c r="N143"/>
  <c r="N106"/>
  <c r="N116"/>
  <c r="N129"/>
  <c r="J167"/>
  <c r="N93"/>
  <c r="N199"/>
  <c r="K49"/>
  <c r="L49" s="1"/>
  <c r="K99"/>
  <c r="L99" s="1"/>
  <c r="N40"/>
  <c r="K5"/>
  <c r="K132"/>
  <c r="L132" s="1"/>
  <c r="N78"/>
  <c r="N85"/>
  <c r="K124"/>
  <c r="L124" s="1"/>
  <c r="N41"/>
  <c r="J151"/>
  <c r="J133"/>
  <c r="K171"/>
  <c r="L171" s="1"/>
  <c r="J5"/>
  <c r="K197"/>
  <c r="L197" s="1"/>
  <c r="L22" i="39"/>
  <c r="L10" i="38"/>
  <c r="R33" i="31"/>
  <c r="L10" i="18"/>
  <c r="L19"/>
  <c r="K15" i="48"/>
  <c r="K6"/>
  <c r="L149" i="35"/>
  <c r="J145"/>
  <c r="K152"/>
  <c r="L34"/>
  <c r="J30"/>
  <c r="J35"/>
  <c r="J163"/>
  <c r="K134"/>
  <c r="J126"/>
  <c r="L242"/>
  <c r="L42"/>
  <c r="K251"/>
  <c r="L165"/>
  <c r="N86" i="24"/>
  <c r="M61"/>
  <c r="N61"/>
  <c r="L52"/>
  <c r="M25"/>
  <c r="M104"/>
  <c r="L74"/>
  <c r="L53"/>
  <c r="M123"/>
  <c r="N84"/>
  <c r="L638" i="22"/>
  <c r="N543"/>
  <c r="N557"/>
  <c r="M31"/>
  <c r="L605"/>
  <c r="M575"/>
  <c r="L566"/>
  <c r="N385"/>
  <c r="M339"/>
  <c r="M95"/>
  <c r="M430"/>
  <c r="L257"/>
  <c r="L631"/>
  <c r="N665"/>
  <c r="L209"/>
  <c r="N456"/>
  <c r="N301"/>
  <c r="N245"/>
  <c r="N573"/>
  <c r="N503"/>
  <c r="M514"/>
  <c r="L251"/>
  <c r="L532"/>
  <c r="N569"/>
  <c r="N219"/>
  <c r="L592"/>
  <c r="K44" i="35"/>
  <c r="L44"/>
  <c r="K119"/>
  <c r="L119"/>
  <c r="L243"/>
  <c r="M12" i="24"/>
  <c r="L12"/>
  <c r="N59"/>
  <c r="L59"/>
  <c r="N60"/>
  <c r="L60"/>
  <c r="L121"/>
  <c r="N121"/>
  <c r="M42"/>
  <c r="L33" i="22"/>
  <c r="M245"/>
  <c r="N579"/>
  <c r="J12" i="26"/>
  <c r="N639" i="22"/>
  <c r="L479"/>
  <c r="M601"/>
  <c r="L6" i="48"/>
  <c r="K7" i="26"/>
  <c r="J115" i="35"/>
  <c r="M99" i="22"/>
  <c r="L143"/>
  <c r="N275"/>
  <c r="K26" i="32"/>
  <c r="L10" i="48"/>
  <c r="N556" i="22"/>
  <c r="L287"/>
  <c r="M515"/>
  <c r="M546"/>
  <c r="M576"/>
  <c r="L653"/>
  <c r="M649"/>
  <c r="L36" i="39"/>
  <c r="K32"/>
  <c r="L551" i="22"/>
  <c r="N551"/>
  <c r="N442"/>
  <c r="L442"/>
  <c r="L131"/>
  <c r="N131"/>
  <c r="L550"/>
  <c r="M550"/>
  <c r="N550"/>
  <c r="N507"/>
  <c r="M507"/>
  <c r="L507"/>
  <c r="N615"/>
  <c r="M615"/>
  <c r="L478"/>
  <c r="M478"/>
  <c r="N478"/>
  <c r="L27" i="24"/>
  <c r="M27"/>
  <c r="M89"/>
  <c r="N89"/>
  <c r="L40"/>
  <c r="M40"/>
  <c r="N83"/>
  <c r="L83"/>
  <c r="M99"/>
  <c r="L99"/>
  <c r="M63"/>
  <c r="N63"/>
  <c r="L63"/>
  <c r="M75"/>
  <c r="N75"/>
  <c r="M15"/>
  <c r="N99"/>
  <c r="N53"/>
  <c r="N123"/>
  <c r="M164" i="31"/>
  <c r="N122" i="40"/>
  <c r="N99" i="22"/>
  <c r="M275"/>
  <c r="L219"/>
  <c r="N170" i="40"/>
  <c r="K30" i="32"/>
  <c r="L546" i="22"/>
  <c r="M510"/>
  <c r="L301"/>
  <c r="N537"/>
  <c r="L630"/>
  <c r="K62" i="32"/>
  <c r="K34"/>
  <c r="K41"/>
  <c r="N149" i="40"/>
  <c r="K149"/>
  <c r="L149" s="1"/>
  <c r="K31" i="18"/>
  <c r="J31"/>
  <c r="K23" i="39"/>
  <c r="L23"/>
  <c r="L43" i="32"/>
  <c r="K43"/>
  <c r="N13" i="28"/>
  <c r="K25" i="18"/>
  <c r="K12"/>
  <c r="K20"/>
  <c r="L20"/>
  <c r="J15"/>
  <c r="K15"/>
  <c r="L32"/>
  <c r="L28"/>
  <c r="L12"/>
  <c r="J20"/>
  <c r="L15"/>
  <c r="J13" i="48"/>
  <c r="L13"/>
  <c r="J7"/>
  <c r="L7"/>
  <c r="K7"/>
  <c r="L11" i="26"/>
  <c r="K11"/>
  <c r="J11"/>
  <c r="L469" i="22"/>
  <c r="M469"/>
  <c r="N564"/>
  <c r="M564"/>
  <c r="L5" i="48"/>
  <c r="K5"/>
  <c r="J5"/>
  <c r="M114" i="24"/>
  <c r="M74"/>
  <c r="K54" i="40"/>
  <c r="L54" s="1"/>
  <c r="L606" i="22"/>
  <c r="L604"/>
  <c r="M611"/>
  <c r="N576"/>
  <c r="N515"/>
  <c r="L662"/>
  <c r="N662"/>
  <c r="N289"/>
  <c r="L289"/>
  <c r="L122"/>
  <c r="N122"/>
  <c r="L513"/>
  <c r="N513"/>
  <c r="N115"/>
  <c r="L115"/>
  <c r="N449"/>
  <c r="L449"/>
  <c r="L9" i="48"/>
  <c r="K9"/>
  <c r="J9"/>
  <c r="L147" i="35"/>
  <c r="J147"/>
  <c r="K229"/>
  <c r="J229"/>
  <c r="L256"/>
  <c r="J256"/>
  <c r="L239"/>
  <c r="J239"/>
  <c r="L233"/>
  <c r="J233"/>
  <c r="J238"/>
  <c r="L238"/>
  <c r="L139"/>
  <c r="J139"/>
  <c r="L267"/>
  <c r="K267"/>
  <c r="J117"/>
  <c r="K117"/>
  <c r="J102"/>
  <c r="K102"/>
  <c r="L102"/>
  <c r="L30" i="24"/>
  <c r="M30"/>
  <c r="J172" i="40"/>
  <c r="N172"/>
  <c r="J54"/>
  <c r="N116" i="24"/>
  <c r="M116"/>
  <c r="L32"/>
  <c r="M32"/>
  <c r="L110"/>
  <c r="M110"/>
  <c r="M31"/>
  <c r="L31"/>
  <c r="L620" i="22"/>
  <c r="N620"/>
  <c r="M652"/>
  <c r="N652"/>
  <c r="M590"/>
  <c r="N590"/>
  <c r="N623"/>
  <c r="M623"/>
  <c r="M655"/>
  <c r="N655"/>
  <c r="N629"/>
  <c r="L629"/>
  <c r="N640"/>
  <c r="L640"/>
  <c r="N335"/>
  <c r="L335"/>
  <c r="M444"/>
  <c r="L444"/>
  <c r="L470"/>
  <c r="N470"/>
  <c r="N182"/>
  <c r="L182"/>
  <c r="L319"/>
  <c r="N319"/>
  <c r="K213" i="40"/>
  <c r="L213" s="1"/>
  <c r="J82"/>
  <c r="N82"/>
  <c r="N35"/>
  <c r="J35"/>
  <c r="K65"/>
  <c r="L65" s="1"/>
  <c r="N65"/>
  <c r="N173"/>
  <c r="J173"/>
  <c r="K183"/>
  <c r="N183"/>
  <c r="K11" i="38"/>
  <c r="L11"/>
  <c r="K87" i="40"/>
  <c r="L87" s="1"/>
  <c r="J87"/>
  <c r="M7" i="24"/>
  <c r="N7"/>
  <c r="N20"/>
  <c r="L20"/>
  <c r="N16"/>
  <c r="M16"/>
  <c r="M13"/>
  <c r="N13"/>
  <c r="M72"/>
  <c r="L72"/>
  <c r="L23"/>
  <c r="N23"/>
  <c r="N57"/>
  <c r="L57"/>
  <c r="M119"/>
  <c r="L119"/>
  <c r="N33"/>
  <c r="L33"/>
  <c r="N54"/>
  <c r="M54"/>
  <c r="N212" i="40"/>
  <c r="J64"/>
  <c r="N64"/>
  <c r="N156"/>
  <c r="J156"/>
  <c r="J126"/>
  <c r="N126"/>
  <c r="N80"/>
  <c r="J80"/>
  <c r="J219"/>
  <c r="K219"/>
  <c r="L219" s="1"/>
  <c r="N33"/>
  <c r="K33"/>
  <c r="L33" s="1"/>
  <c r="N27"/>
  <c r="J27"/>
  <c r="J58"/>
  <c r="N58"/>
  <c r="N519" i="22"/>
  <c r="M519"/>
  <c r="L637"/>
  <c r="M637"/>
  <c r="L668"/>
  <c r="N668"/>
  <c r="N173"/>
  <c r="L173"/>
  <c r="M173"/>
  <c r="N6" i="40"/>
  <c r="K6"/>
  <c r="J134"/>
  <c r="N134"/>
  <c r="L8" i="38"/>
  <c r="K8"/>
  <c r="K105" i="40"/>
  <c r="L105" s="1"/>
  <c r="N105"/>
  <c r="K155"/>
  <c r="L155" s="1"/>
  <c r="N155"/>
  <c r="J147"/>
  <c r="K147"/>
  <c r="L147" s="1"/>
  <c r="L97" i="24"/>
  <c r="N97"/>
  <c r="M97"/>
  <c r="L159" i="35"/>
  <c r="J144"/>
  <c r="J79"/>
  <c r="M50" i="24"/>
  <c r="J36" i="35"/>
  <c r="L28"/>
  <c r="J32" i="18"/>
  <c r="K28"/>
  <c r="K222" i="35"/>
  <c r="J146"/>
  <c r="J95"/>
  <c r="K85"/>
  <c r="J128"/>
  <c r="J107"/>
  <c r="J62"/>
  <c r="I14" i="40"/>
  <c r="N14" s="1"/>
  <c r="H15"/>
  <c r="I15" s="1"/>
  <c r="K15" s="1"/>
  <c r="L15" s="1"/>
  <c r="M55" i="24"/>
  <c r="L55"/>
  <c r="N55"/>
  <c r="N56"/>
  <c r="L56"/>
  <c r="M56"/>
  <c r="N82"/>
  <c r="L82"/>
  <c r="M82"/>
  <c r="N88"/>
  <c r="L88"/>
  <c r="M88"/>
  <c r="L102"/>
  <c r="M102"/>
  <c r="L108"/>
  <c r="N108"/>
  <c r="L122"/>
  <c r="N122"/>
  <c r="M122"/>
  <c r="L47"/>
  <c r="N47"/>
  <c r="M47"/>
  <c r="L35"/>
  <c r="N35"/>
  <c r="M35"/>
  <c r="L21"/>
  <c r="N21"/>
  <c r="M21"/>
  <c r="M8"/>
  <c r="N8"/>
  <c r="L8"/>
  <c r="L79"/>
  <c r="N79"/>
  <c r="M79"/>
  <c r="N103"/>
  <c r="M103"/>
  <c r="L103"/>
  <c r="M10"/>
  <c r="L10"/>
  <c r="N10"/>
  <c r="N111"/>
  <c r="M111"/>
  <c r="L111"/>
  <c r="L28"/>
  <c r="N28"/>
  <c r="M28"/>
  <c r="M9"/>
  <c r="L9"/>
  <c r="N9"/>
  <c r="M22"/>
  <c r="N22"/>
  <c r="L22"/>
  <c r="L93"/>
  <c r="N93"/>
  <c r="M93"/>
  <c r="N48"/>
  <c r="M48"/>
  <c r="L48"/>
  <c r="L65"/>
  <c r="N65"/>
  <c r="M65"/>
  <c r="L91"/>
  <c r="M91"/>
  <c r="N91"/>
  <c r="N117"/>
  <c r="L117"/>
  <c r="M117"/>
  <c r="L101"/>
  <c r="N101"/>
  <c r="L26"/>
  <c r="M26"/>
  <c r="N26"/>
  <c r="M115"/>
  <c r="L115"/>
  <c r="N115"/>
  <c r="M66"/>
  <c r="N66"/>
  <c r="L66"/>
  <c r="L58"/>
  <c r="N58"/>
  <c r="M58"/>
  <c r="M11"/>
  <c r="N11"/>
  <c r="L11"/>
  <c r="L37"/>
  <c r="N37"/>
  <c r="M37"/>
  <c r="L120"/>
  <c r="N120"/>
  <c r="M120"/>
  <c r="L106"/>
  <c r="M106"/>
  <c r="N106"/>
  <c r="M94"/>
  <c r="N94"/>
  <c r="L94"/>
  <c r="M80"/>
  <c r="L80"/>
  <c r="N80"/>
  <c r="L24" i="35"/>
  <c r="L33"/>
  <c r="K23"/>
  <c r="K158"/>
  <c r="L25" i="18"/>
  <c r="K258" i="35"/>
  <c r="L224"/>
  <c r="J255"/>
  <c r="J235"/>
  <c r="N87" i="40"/>
  <c r="K21"/>
  <c r="L141" i="35"/>
  <c r="L144"/>
  <c r="J43"/>
  <c r="K50"/>
  <c r="J257"/>
  <c r="J89"/>
  <c r="J71"/>
  <c r="J54"/>
  <c r="I5"/>
  <c r="M109" i="24"/>
  <c r="N30"/>
  <c r="N50"/>
  <c r="L95"/>
  <c r="M95"/>
  <c r="N95"/>
  <c r="N125"/>
  <c r="L125"/>
  <c r="M125"/>
  <c r="M39"/>
  <c r="N39"/>
  <c r="N34"/>
  <c r="L34"/>
  <c r="M34"/>
  <c r="N100"/>
  <c r="M100"/>
  <c r="L100"/>
  <c r="M32" i="31"/>
  <c r="N32"/>
  <c r="R32"/>
  <c r="M67" i="24"/>
  <c r="L67"/>
  <c r="N67"/>
  <c r="L70"/>
  <c r="M70"/>
  <c r="N70"/>
  <c r="L78"/>
  <c r="M78"/>
  <c r="N78"/>
  <c r="L92"/>
  <c r="N92"/>
  <c r="M92"/>
  <c r="M98"/>
  <c r="N98"/>
  <c r="L98"/>
  <c r="M112"/>
  <c r="L112"/>
  <c r="N112"/>
  <c r="M118"/>
  <c r="L118"/>
  <c r="N118"/>
  <c r="M69"/>
  <c r="L69"/>
  <c r="N69"/>
  <c r="N41"/>
  <c r="M41"/>
  <c r="L41"/>
  <c r="L46"/>
  <c r="N46"/>
  <c r="M46"/>
  <c r="M44"/>
  <c r="N44"/>
  <c r="L44"/>
  <c r="N71"/>
  <c r="M71"/>
  <c r="L71"/>
  <c r="L18"/>
  <c r="M18"/>
  <c r="M85"/>
  <c r="L85"/>
  <c r="N85"/>
  <c r="L29"/>
  <c r="M29"/>
  <c r="N29"/>
  <c r="M87"/>
  <c r="L87"/>
  <c r="N87"/>
  <c r="M81"/>
  <c r="N81"/>
  <c r="L81"/>
  <c r="N24"/>
  <c r="L24"/>
  <c r="M24"/>
  <c r="L113"/>
  <c r="N113"/>
  <c r="M113"/>
  <c r="L36"/>
  <c r="N36"/>
  <c r="M36"/>
  <c r="L68"/>
  <c r="M68"/>
  <c r="M77"/>
  <c r="L77"/>
  <c r="N77"/>
  <c r="M105"/>
  <c r="N105"/>
  <c r="L43"/>
  <c r="N43"/>
  <c r="M43"/>
  <c r="L62"/>
  <c r="N62"/>
  <c r="M62"/>
  <c r="N107"/>
  <c r="M107"/>
  <c r="N68" i="40"/>
  <c r="N95"/>
  <c r="N11"/>
  <c r="K17"/>
  <c r="J17"/>
  <c r="N17"/>
  <c r="K47"/>
  <c r="L47" s="1"/>
  <c r="N47"/>
  <c r="J47"/>
  <c r="R178" i="31"/>
  <c r="M178"/>
  <c r="N178"/>
  <c r="K223" i="40"/>
  <c r="L223" s="1"/>
  <c r="N223"/>
  <c r="J111"/>
  <c r="N111"/>
  <c r="K111"/>
  <c r="L111" s="1"/>
  <c r="K178"/>
  <c r="N178"/>
  <c r="N26"/>
  <c r="J26"/>
  <c r="K26"/>
  <c r="L26" s="1"/>
  <c r="N166"/>
  <c r="K166"/>
  <c r="L166" s="1"/>
  <c r="J166"/>
  <c r="J128"/>
  <c r="N128"/>
  <c r="K128"/>
  <c r="L128" s="1"/>
  <c r="N96"/>
  <c r="J96"/>
  <c r="K96"/>
  <c r="L96" s="1"/>
  <c r="J101"/>
  <c r="K101"/>
  <c r="L101" s="1"/>
  <c r="N101"/>
  <c r="K26" i="35"/>
  <c r="J31"/>
  <c r="K29"/>
  <c r="L258"/>
  <c r="K224"/>
  <c r="K225"/>
  <c r="J259"/>
  <c r="K255"/>
  <c r="L222"/>
  <c r="J253"/>
  <c r="J95" i="40"/>
  <c r="J156" i="35"/>
  <c r="L151"/>
  <c r="J263"/>
  <c r="J221"/>
  <c r="K128"/>
  <c r="L66"/>
  <c r="J45"/>
  <c r="J223"/>
  <c r="J99"/>
  <c r="J85"/>
  <c r="J75"/>
  <c r="J66"/>
  <c r="J58"/>
  <c r="J50"/>
  <c r="L157"/>
  <c r="L19"/>
  <c r="K19"/>
  <c r="J19"/>
  <c r="J13" i="26"/>
  <c r="L13"/>
  <c r="K13"/>
  <c r="N185" i="40"/>
  <c r="K185"/>
  <c r="J163"/>
  <c r="N163"/>
  <c r="K163"/>
  <c r="L163" s="1"/>
  <c r="N214"/>
  <c r="K214"/>
  <c r="L214" s="1"/>
  <c r="J18"/>
  <c r="N18"/>
  <c r="K18"/>
  <c r="J165"/>
  <c r="K165"/>
  <c r="L165" s="1"/>
  <c r="N165"/>
  <c r="J168"/>
  <c r="K168"/>
  <c r="L168" s="1"/>
  <c r="N168"/>
  <c r="J125"/>
  <c r="K125"/>
  <c r="L125" s="1"/>
  <c r="N125"/>
  <c r="N70"/>
  <c r="K70"/>
  <c r="L70" s="1"/>
  <c r="J70"/>
  <c r="J86"/>
  <c r="K86"/>
  <c r="L86" s="1"/>
  <c r="N86"/>
  <c r="J56"/>
  <c r="K56"/>
  <c r="L56" s="1"/>
  <c r="N56"/>
  <c r="N177"/>
  <c r="K177"/>
  <c r="K181"/>
  <c r="N181"/>
  <c r="K198"/>
  <c r="L198" s="1"/>
  <c r="N198"/>
  <c r="J141"/>
  <c r="N141"/>
  <c r="K216"/>
  <c r="L216" s="1"/>
  <c r="J216"/>
  <c r="N216"/>
  <c r="K196"/>
  <c r="L196" s="1"/>
  <c r="N196"/>
  <c r="L6" i="38"/>
  <c r="K6"/>
  <c r="K119" i="40"/>
  <c r="L119" s="1"/>
  <c r="N119"/>
  <c r="J119"/>
  <c r="K59"/>
  <c r="L59" s="1"/>
  <c r="J59"/>
  <c r="N59"/>
  <c r="K91"/>
  <c r="L91" s="1"/>
  <c r="J91"/>
  <c r="N91"/>
  <c r="J42"/>
  <c r="N42"/>
  <c r="K42"/>
  <c r="L42" s="1"/>
  <c r="L142" i="35"/>
  <c r="K145"/>
  <c r="L160"/>
  <c r="L152"/>
  <c r="J34"/>
  <c r="J28"/>
  <c r="J37"/>
  <c r="L35"/>
  <c r="K27"/>
  <c r="K163"/>
  <c r="K155"/>
  <c r="K126"/>
  <c r="K242"/>
  <c r="J267"/>
  <c r="L113"/>
  <c r="K139"/>
  <c r="J119"/>
  <c r="J243"/>
  <c r="J44"/>
  <c r="K40" i="32"/>
  <c r="L40"/>
  <c r="N27" i="31"/>
  <c r="R27"/>
  <c r="M27"/>
  <c r="R149"/>
  <c r="M149"/>
  <c r="N149"/>
  <c r="H20" i="35"/>
  <c r="I20" s="1"/>
  <c r="H13"/>
  <c r="I13" s="1"/>
  <c r="H9"/>
  <c r="I9" s="1"/>
  <c r="H21"/>
  <c r="I21" s="1"/>
  <c r="H17"/>
  <c r="I17" s="1"/>
  <c r="H11"/>
  <c r="I11" s="1"/>
  <c r="L52" i="32"/>
  <c r="K52"/>
  <c r="R13" i="31"/>
  <c r="L154" i="35"/>
  <c r="K154"/>
  <c r="J154"/>
  <c r="J265"/>
  <c r="K265"/>
  <c r="L265"/>
  <c r="L97"/>
  <c r="J97"/>
  <c r="K97"/>
  <c r="K219"/>
  <c r="L219"/>
  <c r="J219"/>
  <c r="K135"/>
  <c r="L135"/>
  <c r="J135"/>
  <c r="J264"/>
  <c r="K264"/>
  <c r="L261"/>
  <c r="J261"/>
  <c r="K261"/>
  <c r="J247"/>
  <c r="L247"/>
  <c r="L244"/>
  <c r="K244"/>
  <c r="J244"/>
  <c r="J230"/>
  <c r="L230"/>
  <c r="K227"/>
  <c r="J227"/>
  <c r="L227"/>
  <c r="L48"/>
  <c r="K48"/>
  <c r="K52"/>
  <c r="J52"/>
  <c r="L56"/>
  <c r="K56"/>
  <c r="K60"/>
  <c r="J60"/>
  <c r="K64"/>
  <c r="L64"/>
  <c r="L69"/>
  <c r="J69"/>
  <c r="K73"/>
  <c r="L73"/>
  <c r="K77"/>
  <c r="J77"/>
  <c r="K83"/>
  <c r="L83"/>
  <c r="K87"/>
  <c r="J87"/>
  <c r="L94"/>
  <c r="K94"/>
  <c r="K103"/>
  <c r="J103"/>
  <c r="J112"/>
  <c r="K112"/>
  <c r="K116"/>
  <c r="L116"/>
  <c r="J116"/>
  <c r="J120"/>
  <c r="K120"/>
  <c r="K124"/>
  <c r="J124"/>
  <c r="L124"/>
  <c r="K133"/>
  <c r="L133"/>
  <c r="J133"/>
  <c r="K214"/>
  <c r="J214"/>
  <c r="L214"/>
  <c r="L215"/>
  <c r="J215"/>
  <c r="K215"/>
  <c r="J46"/>
  <c r="L46"/>
  <c r="K46"/>
  <c r="J260"/>
  <c r="L260"/>
  <c r="K260"/>
  <c r="J123"/>
  <c r="L123"/>
  <c r="K123"/>
  <c r="L248"/>
  <c r="J248"/>
  <c r="K248"/>
  <c r="L234"/>
  <c r="J234"/>
  <c r="K234"/>
  <c r="J162"/>
  <c r="L162"/>
  <c r="K162"/>
  <c r="L208"/>
  <c r="K208"/>
  <c r="L216"/>
  <c r="K216"/>
  <c r="L209"/>
  <c r="J209"/>
  <c r="L217"/>
  <c r="J217"/>
  <c r="K40"/>
  <c r="J40"/>
  <c r="K100"/>
  <c r="L100"/>
  <c r="L138"/>
  <c r="J138"/>
  <c r="K91"/>
  <c r="L91"/>
  <c r="L161"/>
  <c r="J161"/>
  <c r="K161"/>
  <c r="J140"/>
  <c r="K140"/>
  <c r="L140"/>
  <c r="K149"/>
  <c r="J32"/>
  <c r="J24"/>
  <c r="L31"/>
  <c r="L23"/>
  <c r="L158"/>
  <c r="L241"/>
  <c r="J225"/>
  <c r="K259"/>
  <c r="L235"/>
  <c r="L253"/>
  <c r="K146"/>
  <c r="J141"/>
  <c r="L156"/>
  <c r="K159"/>
  <c r="J151"/>
  <c r="K95"/>
  <c r="L263"/>
  <c r="K43"/>
  <c r="L221"/>
  <c r="L257"/>
  <c r="J100"/>
  <c r="K138"/>
  <c r="J48"/>
  <c r="L52"/>
  <c r="K58"/>
  <c r="J64"/>
  <c r="K69"/>
  <c r="K75"/>
  <c r="J83"/>
  <c r="L87"/>
  <c r="L99"/>
  <c r="L112"/>
  <c r="J216"/>
  <c r="K217"/>
  <c r="L264"/>
  <c r="K230"/>
  <c r="K45"/>
  <c r="L223"/>
  <c r="L107"/>
  <c r="L89"/>
  <c r="L79"/>
  <c r="L71"/>
  <c r="K62"/>
  <c r="L54"/>
  <c r="K41"/>
  <c r="L41"/>
  <c r="J41"/>
  <c r="J132"/>
  <c r="K132"/>
  <c r="L132"/>
  <c r="K108"/>
  <c r="J108"/>
  <c r="L108"/>
  <c r="K218"/>
  <c r="L218"/>
  <c r="J218"/>
  <c r="L127"/>
  <c r="J127"/>
  <c r="K127"/>
  <c r="K262"/>
  <c r="J262"/>
  <c r="L262"/>
  <c r="L250"/>
  <c r="J250"/>
  <c r="J245"/>
  <c r="K245"/>
  <c r="K228"/>
  <c r="L228"/>
  <c r="J228"/>
  <c r="K47"/>
  <c r="J47"/>
  <c r="L47"/>
  <c r="J49"/>
  <c r="L49"/>
  <c r="K51"/>
  <c r="L51"/>
  <c r="J51"/>
  <c r="J53"/>
  <c r="K53"/>
  <c r="K55"/>
  <c r="J55"/>
  <c r="L55"/>
  <c r="K57"/>
  <c r="J57"/>
  <c r="L59"/>
  <c r="K59"/>
  <c r="J59"/>
  <c r="J61"/>
  <c r="K61"/>
  <c r="L63"/>
  <c r="J63"/>
  <c r="K63"/>
  <c r="J65"/>
  <c r="K65"/>
  <c r="K68"/>
  <c r="L68"/>
  <c r="J68"/>
  <c r="J70"/>
  <c r="L70"/>
  <c r="K72"/>
  <c r="J72"/>
  <c r="L72"/>
  <c r="K74"/>
  <c r="J74"/>
  <c r="L76"/>
  <c r="K76"/>
  <c r="J76"/>
  <c r="J78"/>
  <c r="K78"/>
  <c r="L80"/>
  <c r="J80"/>
  <c r="K80"/>
  <c r="J84"/>
  <c r="K84"/>
  <c r="L86"/>
  <c r="K86"/>
  <c r="J86"/>
  <c r="J88"/>
  <c r="L88"/>
  <c r="K90"/>
  <c r="J90"/>
  <c r="L90"/>
  <c r="J96"/>
  <c r="K96"/>
  <c r="K101"/>
  <c r="L101"/>
  <c r="J101"/>
  <c r="J105"/>
  <c r="L105"/>
  <c r="K109"/>
  <c r="J109"/>
  <c r="L109"/>
  <c r="J114"/>
  <c r="L114"/>
  <c r="K118"/>
  <c r="L118"/>
  <c r="J118"/>
  <c r="J129"/>
  <c r="K129"/>
  <c r="J137"/>
  <c r="K137"/>
  <c r="K206"/>
  <c r="L206"/>
  <c r="J206"/>
  <c r="L207"/>
  <c r="J207"/>
  <c r="K207"/>
  <c r="J38"/>
  <c r="K38"/>
  <c r="L38"/>
  <c r="J130"/>
  <c r="L130"/>
  <c r="K130"/>
  <c r="J106"/>
  <c r="K106"/>
  <c r="L106"/>
  <c r="K166"/>
  <c r="L166"/>
  <c r="J166"/>
  <c r="K39"/>
  <c r="L39"/>
  <c r="J39"/>
  <c r="L104"/>
  <c r="J104"/>
  <c r="K104"/>
  <c r="H168"/>
  <c r="I167"/>
  <c r="K232"/>
  <c r="L232"/>
  <c r="J232"/>
  <c r="J249"/>
  <c r="L249"/>
  <c r="L266"/>
  <c r="J266"/>
  <c r="K266"/>
  <c r="J212"/>
  <c r="L212"/>
  <c r="K212"/>
  <c r="J205"/>
  <c r="L205"/>
  <c r="K205"/>
  <c r="K213"/>
  <c r="J213"/>
  <c r="L213"/>
  <c r="K136"/>
  <c r="J136"/>
  <c r="K240"/>
  <c r="L240"/>
  <c r="L153"/>
  <c r="K153"/>
  <c r="J153"/>
  <c r="K143"/>
  <c r="J143"/>
  <c r="L143"/>
  <c r="L148"/>
  <c r="K148"/>
  <c r="J148"/>
  <c r="J29" i="18"/>
  <c r="L29"/>
  <c r="K29"/>
  <c r="K13"/>
  <c r="L13"/>
  <c r="J13"/>
  <c r="K55" i="40"/>
  <c r="L55" s="1"/>
  <c r="J55"/>
  <c r="N55"/>
  <c r="N28"/>
  <c r="K28"/>
  <c r="L28" s="1"/>
  <c r="J28"/>
  <c r="K79"/>
  <c r="L79" s="1"/>
  <c r="N79"/>
  <c r="J79"/>
  <c r="N29"/>
  <c r="K29"/>
  <c r="L29" s="1"/>
  <c r="J29"/>
  <c r="K206"/>
  <c r="L206" s="1"/>
  <c r="N206"/>
  <c r="K153"/>
  <c r="L153" s="1"/>
  <c r="N153"/>
  <c r="J153"/>
  <c r="J61"/>
  <c r="N61"/>
  <c r="K61"/>
  <c r="L61" s="1"/>
  <c r="N120"/>
  <c r="K120"/>
  <c r="L120" s="1"/>
  <c r="J120"/>
  <c r="J110"/>
  <c r="K110"/>
  <c r="L110" s="1"/>
  <c r="N110"/>
  <c r="N77"/>
  <c r="J77"/>
  <c r="K77"/>
  <c r="L77" s="1"/>
  <c r="K162"/>
  <c r="L162" s="1"/>
  <c r="N162"/>
  <c r="J162"/>
  <c r="J112"/>
  <c r="N112"/>
  <c r="K112"/>
  <c r="L112" s="1"/>
  <c r="N121"/>
  <c r="K121"/>
  <c r="L121" s="1"/>
  <c r="J121"/>
  <c r="K48"/>
  <c r="L48" s="1"/>
  <c r="J48"/>
  <c r="N48"/>
  <c r="N210"/>
  <c r="K210"/>
  <c r="L210" s="1"/>
  <c r="J142"/>
  <c r="N142"/>
  <c r="K142"/>
  <c r="L142" s="1"/>
  <c r="J113"/>
  <c r="K113"/>
  <c r="L113" s="1"/>
  <c r="N113"/>
  <c r="K84"/>
  <c r="L84" s="1"/>
  <c r="N84"/>
  <c r="J84"/>
  <c r="N71"/>
  <c r="J71"/>
  <c r="K71"/>
  <c r="L71" s="1"/>
  <c r="K76"/>
  <c r="L76" s="1"/>
  <c r="J76"/>
  <c r="N76"/>
  <c r="K136"/>
  <c r="L136" s="1"/>
  <c r="J136"/>
  <c r="N136"/>
  <c r="J10"/>
  <c r="K10"/>
  <c r="N10"/>
  <c r="N192"/>
  <c r="K192"/>
  <c r="L192" s="1"/>
  <c r="N34"/>
  <c r="J34"/>
  <c r="K34"/>
  <c r="L34" s="1"/>
  <c r="K186"/>
  <c r="N186"/>
  <c r="J123"/>
  <c r="K123"/>
  <c r="L123" s="1"/>
  <c r="N123"/>
  <c r="N201"/>
  <c r="K201"/>
  <c r="L201" s="1"/>
  <c r="J66"/>
  <c r="N66"/>
  <c r="K66"/>
  <c r="L66" s="1"/>
  <c r="K22"/>
  <c r="N22"/>
  <c r="J22"/>
  <c r="N9"/>
  <c r="J9"/>
  <c r="K9"/>
  <c r="K207"/>
  <c r="L207" s="1"/>
  <c r="N207"/>
  <c r="N7"/>
  <c r="J7"/>
  <c r="K25"/>
  <c r="L25" s="1"/>
  <c r="J25"/>
  <c r="N25"/>
  <c r="N98"/>
  <c r="J98"/>
  <c r="K98"/>
  <c r="L98" s="1"/>
  <c r="N23"/>
  <c r="J23"/>
  <c r="L13" i="32" l="1"/>
  <c r="L24"/>
  <c r="K24"/>
  <c r="K18"/>
  <c r="L18"/>
  <c r="K20"/>
  <c r="L20"/>
  <c r="K22"/>
  <c r="L22"/>
  <c r="K19"/>
  <c r="L19"/>
  <c r="K21"/>
  <c r="L21"/>
  <c r="L5" i="40"/>
  <c r="M5"/>
  <c r="L9"/>
  <c r="M9"/>
  <c r="L6"/>
  <c r="M6"/>
  <c r="L10"/>
  <c r="M10"/>
  <c r="L21"/>
  <c r="M21"/>
  <c r="L22"/>
  <c r="M22"/>
  <c r="L18"/>
  <c r="M18"/>
  <c r="L17"/>
  <c r="M17"/>
  <c r="L177"/>
  <c r="M177"/>
  <c r="L185"/>
  <c r="M185"/>
  <c r="L183"/>
  <c r="M183"/>
  <c r="L184"/>
  <c r="M184"/>
  <c r="L189"/>
  <c r="M189"/>
  <c r="L181"/>
  <c r="M181"/>
  <c r="L186"/>
  <c r="M186"/>
  <c r="L178"/>
  <c r="M178"/>
  <c r="Q13" i="31"/>
  <c r="O13"/>
  <c r="M13"/>
  <c r="M111"/>
  <c r="N8" i="21"/>
  <c r="N97" i="31"/>
  <c r="Q8" i="21"/>
  <c r="P8"/>
  <c r="K10"/>
  <c r="L9"/>
  <c r="R14" i="31"/>
  <c r="O14"/>
  <c r="Q14"/>
  <c r="M14"/>
  <c r="P14"/>
  <c r="M45"/>
  <c r="M90"/>
  <c r="R43"/>
  <c r="M168"/>
  <c r="M97"/>
  <c r="R127"/>
  <c r="R169"/>
  <c r="R113"/>
  <c r="N153"/>
  <c r="N55"/>
  <c r="R37"/>
  <c r="N133"/>
  <c r="N115"/>
  <c r="N154"/>
  <c r="R64"/>
  <c r="M25"/>
  <c r="M54"/>
  <c r="R159"/>
  <c r="R17"/>
  <c r="N93"/>
  <c r="N110"/>
  <c r="N111"/>
  <c r="R115"/>
  <c r="N84"/>
  <c r="M127"/>
  <c r="M113"/>
  <c r="N146"/>
  <c r="M123"/>
  <c r="M154"/>
  <c r="N90"/>
  <c r="M153"/>
  <c r="M55"/>
  <c r="M37"/>
  <c r="N168"/>
  <c r="N45"/>
  <c r="N28"/>
  <c r="N31"/>
  <c r="M53"/>
  <c r="M58"/>
  <c r="N39"/>
  <c r="R101"/>
  <c r="R84"/>
  <c r="M169"/>
  <c r="M146"/>
  <c r="R123"/>
  <c r="N56"/>
  <c r="R53"/>
  <c r="M42"/>
  <c r="N29"/>
  <c r="R104"/>
  <c r="N76"/>
  <c r="M56"/>
  <c r="R11"/>
  <c r="N58"/>
  <c r="R29"/>
  <c r="R121"/>
  <c r="N95"/>
  <c r="R103"/>
  <c r="M104"/>
  <c r="R107"/>
  <c r="M76"/>
  <c r="R135"/>
  <c r="R42"/>
  <c r="M11"/>
  <c r="R61"/>
  <c r="R28"/>
  <c r="R39"/>
  <c r="M16"/>
  <c r="M61"/>
  <c r="N131"/>
  <c r="M125"/>
  <c r="M57"/>
  <c r="N60"/>
  <c r="M93"/>
  <c r="M18"/>
  <c r="N120"/>
  <c r="N171"/>
  <c r="R30"/>
  <c r="Q124"/>
  <c r="P124"/>
  <c r="O124"/>
  <c r="Q62"/>
  <c r="P62"/>
  <c r="O62"/>
  <c r="Q77"/>
  <c r="P77"/>
  <c r="O77"/>
  <c r="Q119"/>
  <c r="P119"/>
  <c r="O119"/>
  <c r="N52"/>
  <c r="Q52"/>
  <c r="P52"/>
  <c r="O52"/>
  <c r="M65"/>
  <c r="R100"/>
  <c r="R47"/>
  <c r="Q72"/>
  <c r="P72"/>
  <c r="O72"/>
  <c r="Q129"/>
  <c r="P129"/>
  <c r="O129"/>
  <c r="Q156"/>
  <c r="P156"/>
  <c r="O156"/>
  <c r="Q87"/>
  <c r="P87"/>
  <c r="O87"/>
  <c r="O92"/>
  <c r="Q92"/>
  <c r="P92"/>
  <c r="P67"/>
  <c r="Q67"/>
  <c r="O67"/>
  <c r="R114"/>
  <c r="Q114"/>
  <c r="P114"/>
  <c r="O114"/>
  <c r="Q57"/>
  <c r="P57"/>
  <c r="O57"/>
  <c r="R125"/>
  <c r="M120"/>
  <c r="N75"/>
  <c r="R119"/>
  <c r="M67"/>
  <c r="Q97"/>
  <c r="P97"/>
  <c r="O97"/>
  <c r="Q146"/>
  <c r="P146"/>
  <c r="O146"/>
  <c r="Q34"/>
  <c r="O34"/>
  <c r="P34"/>
  <c r="Q155"/>
  <c r="P155"/>
  <c r="O155"/>
  <c r="Q147"/>
  <c r="P147"/>
  <c r="O147"/>
  <c r="P70"/>
  <c r="Q70"/>
  <c r="O70"/>
  <c r="P91"/>
  <c r="O91"/>
  <c r="Q91"/>
  <c r="P145"/>
  <c r="O145"/>
  <c r="Q145"/>
  <c r="Q51"/>
  <c r="P51"/>
  <c r="O51"/>
  <c r="R151"/>
  <c r="Q151"/>
  <c r="P151"/>
  <c r="O151"/>
  <c r="Q142"/>
  <c r="P142"/>
  <c r="O142"/>
  <c r="P136"/>
  <c r="O136"/>
  <c r="Q136"/>
  <c r="Q41"/>
  <c r="O41"/>
  <c r="P41"/>
  <c r="P74"/>
  <c r="Q74"/>
  <c r="O74"/>
  <c r="P112"/>
  <c r="O112"/>
  <c r="Q112"/>
  <c r="Q44"/>
  <c r="O44"/>
  <c r="P44"/>
  <c r="O161"/>
  <c r="Q161"/>
  <c r="P161"/>
  <c r="P162"/>
  <c r="O162"/>
  <c r="Q162"/>
  <c r="P128"/>
  <c r="O128"/>
  <c r="Q128"/>
  <c r="Q122"/>
  <c r="P122"/>
  <c r="O122"/>
  <c r="P69"/>
  <c r="Q69"/>
  <c r="O69"/>
  <c r="Q71"/>
  <c r="P71"/>
  <c r="O71"/>
  <c r="M22"/>
  <c r="Q22"/>
  <c r="O22"/>
  <c r="P22"/>
  <c r="P19"/>
  <c r="O19"/>
  <c r="Q19"/>
  <c r="Q160"/>
  <c r="P160"/>
  <c r="O160"/>
  <c r="M152"/>
  <c r="O152"/>
  <c r="Q152"/>
  <c r="P152"/>
  <c r="Q63"/>
  <c r="P63"/>
  <c r="O63"/>
  <c r="N151"/>
  <c r="R44"/>
  <c r="R69"/>
  <c r="R19"/>
  <c r="R48"/>
  <c r="Q48"/>
  <c r="P48"/>
  <c r="O48"/>
  <c r="Q134"/>
  <c r="P134"/>
  <c r="O134"/>
  <c r="P116"/>
  <c r="O116"/>
  <c r="Q116"/>
  <c r="N43"/>
  <c r="Q43"/>
  <c r="P43"/>
  <c r="O43"/>
  <c r="N47"/>
  <c r="Q47"/>
  <c r="P47"/>
  <c r="O47"/>
  <c r="O131"/>
  <c r="Q131"/>
  <c r="P131"/>
  <c r="P83"/>
  <c r="O83"/>
  <c r="Q83"/>
  <c r="Q18"/>
  <c r="O18"/>
  <c r="P18"/>
  <c r="Q130"/>
  <c r="P130"/>
  <c r="O130"/>
  <c r="Q73"/>
  <c r="O73"/>
  <c r="P73"/>
  <c r="P25"/>
  <c r="Q25"/>
  <c r="O25"/>
  <c r="Q85"/>
  <c r="P85"/>
  <c r="O85"/>
  <c r="Q86"/>
  <c r="O86"/>
  <c r="P86"/>
  <c r="Q117"/>
  <c r="P117"/>
  <c r="O117"/>
  <c r="Q110"/>
  <c r="P110"/>
  <c r="O110"/>
  <c r="P23"/>
  <c r="Q23"/>
  <c r="O23"/>
  <c r="M151"/>
  <c r="R131"/>
  <c r="N85"/>
  <c r="R116"/>
  <c r="R122"/>
  <c r="N63"/>
  <c r="M83"/>
  <c r="N41"/>
  <c r="M23"/>
  <c r="N134"/>
  <c r="M130"/>
  <c r="M86"/>
  <c r="N73"/>
  <c r="M117"/>
  <c r="R160"/>
  <c r="N25"/>
  <c r="R52"/>
  <c r="R73"/>
  <c r="M62"/>
  <c r="M21"/>
  <c r="O21"/>
  <c r="P21"/>
  <c r="Q21"/>
  <c r="O20"/>
  <c r="Q20"/>
  <c r="P20"/>
  <c r="Q121"/>
  <c r="P121"/>
  <c r="O121"/>
  <c r="Q106"/>
  <c r="P106"/>
  <c r="O106"/>
  <c r="O144"/>
  <c r="Q144"/>
  <c r="P144"/>
  <c r="P50"/>
  <c r="Q50"/>
  <c r="O50"/>
  <c r="P108"/>
  <c r="O108"/>
  <c r="Q108"/>
  <c r="Q158"/>
  <c r="P158"/>
  <c r="O158"/>
  <c r="P170"/>
  <c r="O170"/>
  <c r="Q170"/>
  <c r="P46"/>
  <c r="O46"/>
  <c r="Q46"/>
  <c r="O24"/>
  <c r="P24"/>
  <c r="Q24"/>
  <c r="Q118"/>
  <c r="P118"/>
  <c r="O118"/>
  <c r="Q102"/>
  <c r="P102"/>
  <c r="O102"/>
  <c r="P132"/>
  <c r="O132"/>
  <c r="Q132"/>
  <c r="P66"/>
  <c r="Q66"/>
  <c r="O66"/>
  <c r="Q68"/>
  <c r="P68"/>
  <c r="O68"/>
  <c r="Q36"/>
  <c r="O36"/>
  <c r="P36"/>
  <c r="P38"/>
  <c r="O38"/>
  <c r="Q38"/>
  <c r="Q59"/>
  <c r="P59"/>
  <c r="O59"/>
  <c r="N40"/>
  <c r="Q40"/>
  <c r="P40"/>
  <c r="O40"/>
  <c r="Q94"/>
  <c r="O94"/>
  <c r="P94"/>
  <c r="Q126"/>
  <c r="P126"/>
  <c r="O126"/>
  <c r="Q133"/>
  <c r="P133"/>
  <c r="O133"/>
  <c r="P95"/>
  <c r="Q95"/>
  <c r="O95"/>
  <c r="Q96"/>
  <c r="P96"/>
  <c r="O96"/>
  <c r="Q8"/>
  <c r="O8"/>
  <c r="P8"/>
  <c r="M135"/>
  <c r="O135"/>
  <c r="Q135"/>
  <c r="P135"/>
  <c r="Q60"/>
  <c r="O60"/>
  <c r="P60"/>
  <c r="R143"/>
  <c r="Q143"/>
  <c r="P143"/>
  <c r="O143"/>
  <c r="O12"/>
  <c r="P12"/>
  <c r="Q12"/>
  <c r="Q163"/>
  <c r="P163"/>
  <c r="O163"/>
  <c r="O148"/>
  <c r="Q148"/>
  <c r="P148"/>
  <c r="Q89"/>
  <c r="P89"/>
  <c r="O89"/>
  <c r="M10"/>
  <c r="P10"/>
  <c r="Q10"/>
  <c r="O10"/>
  <c r="Q88"/>
  <c r="P88"/>
  <c r="O88"/>
  <c r="R91"/>
  <c r="M99"/>
  <c r="P99"/>
  <c r="O99"/>
  <c r="Q99"/>
  <c r="N67"/>
  <c r="Q125"/>
  <c r="P125"/>
  <c r="O125"/>
  <c r="Q75"/>
  <c r="P75"/>
  <c r="O75"/>
  <c r="Q159"/>
  <c r="P159"/>
  <c r="O159"/>
  <c r="Q30"/>
  <c r="O30"/>
  <c r="P30"/>
  <c r="P120"/>
  <c r="O120"/>
  <c r="Q120"/>
  <c r="N109"/>
  <c r="Q109"/>
  <c r="P109"/>
  <c r="O109"/>
  <c r="N105"/>
  <c r="Q105"/>
  <c r="P105"/>
  <c r="O105"/>
  <c r="P100"/>
  <c r="O100"/>
  <c r="Q100"/>
  <c r="Q65"/>
  <c r="O65"/>
  <c r="P65"/>
  <c r="P54"/>
  <c r="Q54"/>
  <c r="O54"/>
  <c r="Q171"/>
  <c r="P171"/>
  <c r="O171"/>
  <c r="M17"/>
  <c r="P17"/>
  <c r="Q17"/>
  <c r="O17"/>
  <c r="Q93"/>
  <c r="P93"/>
  <c r="O93"/>
  <c r="N124"/>
  <c r="R85"/>
  <c r="M116"/>
  <c r="N65"/>
  <c r="N83"/>
  <c r="R105"/>
  <c r="M41"/>
  <c r="N18"/>
  <c r="R23"/>
  <c r="N57"/>
  <c r="N100"/>
  <c r="R134"/>
  <c r="M114"/>
  <c r="N152"/>
  <c r="R130"/>
  <c r="M110"/>
  <c r="M136"/>
  <c r="R109"/>
  <c r="R54"/>
  <c r="R75"/>
  <c r="R86"/>
  <c r="M119"/>
  <c r="M171"/>
  <c r="N159"/>
  <c r="M73"/>
  <c r="R117"/>
  <c r="N30"/>
  <c r="M52"/>
  <c r="N51"/>
  <c r="N48"/>
  <c r="N62"/>
  <c r="O28"/>
  <c r="Q28"/>
  <c r="P28"/>
  <c r="P11"/>
  <c r="Q11"/>
  <c r="O11"/>
  <c r="N107"/>
  <c r="O107"/>
  <c r="Q107"/>
  <c r="P107"/>
  <c r="P58"/>
  <c r="Q58"/>
  <c r="O58"/>
  <c r="P104"/>
  <c r="O104"/>
  <c r="Q104"/>
  <c r="Q76"/>
  <c r="O76"/>
  <c r="P76"/>
  <c r="Q56"/>
  <c r="P56"/>
  <c r="O56"/>
  <c r="P53"/>
  <c r="Q53"/>
  <c r="O53"/>
  <c r="Q39"/>
  <c r="P39"/>
  <c r="O39"/>
  <c r="O29"/>
  <c r="P29"/>
  <c r="Q29"/>
  <c r="P42"/>
  <c r="O42"/>
  <c r="Q42"/>
  <c r="N103"/>
  <c r="O103"/>
  <c r="Q103"/>
  <c r="P103"/>
  <c r="Q61"/>
  <c r="O61"/>
  <c r="P61"/>
  <c r="Q84"/>
  <c r="P84"/>
  <c r="O84"/>
  <c r="M64"/>
  <c r="Q64"/>
  <c r="P64"/>
  <c r="O64"/>
  <c r="O169"/>
  <c r="Q169"/>
  <c r="P169"/>
  <c r="N16"/>
  <c r="P16"/>
  <c r="O16"/>
  <c r="Q16"/>
  <c r="O123"/>
  <c r="Q123"/>
  <c r="P123"/>
  <c r="P153"/>
  <c r="O153"/>
  <c r="Q153"/>
  <c r="R9"/>
  <c r="Q9"/>
  <c r="O9"/>
  <c r="P9"/>
  <c r="Q45"/>
  <c r="O45"/>
  <c r="P45"/>
  <c r="O115"/>
  <c r="Q115"/>
  <c r="P115"/>
  <c r="M101"/>
  <c r="Q101"/>
  <c r="P101"/>
  <c r="O101"/>
  <c r="P90"/>
  <c r="Q90"/>
  <c r="O90"/>
  <c r="Q55"/>
  <c r="P55"/>
  <c r="O55"/>
  <c r="O37"/>
  <c r="P37"/>
  <c r="Q37"/>
  <c r="R31"/>
  <c r="P31"/>
  <c r="Q31"/>
  <c r="O31"/>
  <c r="Q168"/>
  <c r="P168"/>
  <c r="O168"/>
  <c r="O111"/>
  <c r="Q111"/>
  <c r="P111"/>
  <c r="Q154"/>
  <c r="P154"/>
  <c r="O154"/>
  <c r="O127"/>
  <c r="Q127"/>
  <c r="P127"/>
  <c r="Q113"/>
  <c r="P113"/>
  <c r="O113"/>
  <c r="R77"/>
  <c r="N77"/>
  <c r="R34"/>
  <c r="N21"/>
  <c r="R163"/>
  <c r="N20"/>
  <c r="M20"/>
  <c r="M155"/>
  <c r="N155"/>
  <c r="N121"/>
  <c r="N147"/>
  <c r="R147"/>
  <c r="M106"/>
  <c r="M148"/>
  <c r="R148"/>
  <c r="N144"/>
  <c r="R144"/>
  <c r="N70"/>
  <c r="M50"/>
  <c r="M89"/>
  <c r="N89"/>
  <c r="N108"/>
  <c r="M108"/>
  <c r="M91"/>
  <c r="M158"/>
  <c r="R158"/>
  <c r="N145"/>
  <c r="M145"/>
  <c r="R170"/>
  <c r="R10"/>
  <c r="M46"/>
  <c r="N46"/>
  <c r="R46"/>
  <c r="R51"/>
  <c r="N24"/>
  <c r="R24"/>
  <c r="N118"/>
  <c r="N142"/>
  <c r="R142"/>
  <c r="M102"/>
  <c r="N136"/>
  <c r="R136"/>
  <c r="N132"/>
  <c r="R88"/>
  <c r="N88"/>
  <c r="N66"/>
  <c r="R66"/>
  <c r="R92"/>
  <c r="M92"/>
  <c r="N92"/>
  <c r="N68"/>
  <c r="R68"/>
  <c r="R41"/>
  <c r="M36"/>
  <c r="R36"/>
  <c r="N74"/>
  <c r="M38"/>
  <c r="N38"/>
  <c r="M59"/>
  <c r="N59"/>
  <c r="R59"/>
  <c r="N112"/>
  <c r="M112"/>
  <c r="M72"/>
  <c r="M44"/>
  <c r="R40"/>
  <c r="M40"/>
  <c r="M161"/>
  <c r="R161"/>
  <c r="N94"/>
  <c r="M94"/>
  <c r="N162"/>
  <c r="M162"/>
  <c r="N126"/>
  <c r="M126"/>
  <c r="R126"/>
  <c r="R128"/>
  <c r="M128"/>
  <c r="N128"/>
  <c r="R133"/>
  <c r="R62"/>
  <c r="N129"/>
  <c r="M122"/>
  <c r="M95"/>
  <c r="N69"/>
  <c r="M96"/>
  <c r="N71"/>
  <c r="R8"/>
  <c r="M8"/>
  <c r="R22"/>
  <c r="N22"/>
  <c r="N19"/>
  <c r="R60"/>
  <c r="N160"/>
  <c r="M160"/>
  <c r="R152"/>
  <c r="N156"/>
  <c r="R156"/>
  <c r="M63"/>
  <c r="R63"/>
  <c r="N87"/>
  <c r="M87"/>
  <c r="M12"/>
  <c r="R12"/>
  <c r="M124"/>
  <c r="M118"/>
  <c r="N106"/>
  <c r="R129"/>
  <c r="M88"/>
  <c r="R72"/>
  <c r="N36"/>
  <c r="R102"/>
  <c r="M132"/>
  <c r="M70"/>
  <c r="N50"/>
  <c r="N96"/>
  <c r="M71"/>
  <c r="M74"/>
  <c r="R89"/>
  <c r="R162"/>
  <c r="M163"/>
  <c r="N143"/>
  <c r="R124"/>
  <c r="M147"/>
  <c r="R106"/>
  <c r="M129"/>
  <c r="N122"/>
  <c r="R87"/>
  <c r="M77"/>
  <c r="R155"/>
  <c r="M156"/>
  <c r="R132"/>
  <c r="R70"/>
  <c r="R50"/>
  <c r="R96"/>
  <c r="R71"/>
  <c r="R74"/>
  <c r="R145"/>
  <c r="N163"/>
  <c r="N161"/>
  <c r="N34"/>
  <c r="M144"/>
  <c r="M34"/>
  <c r="N170"/>
  <c r="R99"/>
  <c r="K19" i="48"/>
  <c r="L19"/>
  <c r="N99" i="31"/>
  <c r="L18" i="48"/>
  <c r="K18"/>
  <c r="J14" i="40"/>
  <c r="K14"/>
  <c r="L14" s="1"/>
  <c r="K35" i="18"/>
  <c r="J35"/>
  <c r="L35"/>
  <c r="L34"/>
  <c r="J34"/>
  <c r="K34"/>
  <c r="H23"/>
  <c r="I23" s="1"/>
  <c r="I22"/>
  <c r="L21"/>
  <c r="K21"/>
  <c r="M57" i="36"/>
  <c r="J110" i="35"/>
  <c r="L110"/>
  <c r="K111"/>
  <c r="J111"/>
  <c r="L111"/>
  <c r="K57" i="36"/>
  <c r="L41"/>
  <c r="K41"/>
  <c r="M41"/>
  <c r="M42"/>
  <c r="K42"/>
  <c r="L42"/>
  <c r="K5" i="35"/>
  <c r="L5"/>
  <c r="N15" i="40"/>
  <c r="J15"/>
  <c r="L17" i="35"/>
  <c r="K17"/>
  <c r="J17"/>
  <c r="L9"/>
  <c r="K9"/>
  <c r="J9"/>
  <c r="K20"/>
  <c r="J20"/>
  <c r="L20"/>
  <c r="L11"/>
  <c r="K11"/>
  <c r="J11"/>
  <c r="L21"/>
  <c r="K21"/>
  <c r="J21"/>
  <c r="L13"/>
  <c r="K13"/>
  <c r="J13"/>
  <c r="I168"/>
  <c r="H169"/>
  <c r="J167"/>
  <c r="K167"/>
  <c r="L167"/>
  <c r="K11" i="21" l="1"/>
  <c r="L10"/>
  <c r="M9"/>
  <c r="P9"/>
  <c r="N9"/>
  <c r="Q9"/>
  <c r="O9"/>
  <c r="L22" i="18"/>
  <c r="K22"/>
  <c r="J22"/>
  <c r="J23"/>
  <c r="K23"/>
  <c r="L23"/>
  <c r="I169" i="35"/>
  <c r="H170"/>
  <c r="J168"/>
  <c r="L168"/>
  <c r="K168"/>
  <c r="M10" i="21" l="1"/>
  <c r="O10"/>
  <c r="Q10"/>
  <c r="P10"/>
  <c r="N10"/>
  <c r="L11"/>
  <c r="K12"/>
  <c r="I170" i="35"/>
  <c r="H171"/>
  <c r="J169"/>
  <c r="L169"/>
  <c r="K169"/>
  <c r="K13" i="21" l="1"/>
  <c r="L12"/>
  <c r="P11"/>
  <c r="O11"/>
  <c r="Q11"/>
  <c r="N11"/>
  <c r="M11"/>
  <c r="I171" i="35"/>
  <c r="H172"/>
  <c r="L170"/>
  <c r="K170"/>
  <c r="J170"/>
  <c r="P12" i="21" l="1"/>
  <c r="Q12"/>
  <c r="O12"/>
  <c r="M12"/>
  <c r="N12"/>
  <c r="L13"/>
  <c r="K14"/>
  <c r="I172" i="35"/>
  <c r="H173"/>
  <c r="J171"/>
  <c r="L171"/>
  <c r="K171"/>
  <c r="K15" i="21" l="1"/>
  <c r="L14"/>
  <c r="Q13"/>
  <c r="P13"/>
  <c r="O13"/>
  <c r="N13"/>
  <c r="I173" i="35"/>
  <c r="H174"/>
  <c r="J172"/>
  <c r="L172"/>
  <c r="K172"/>
  <c r="P14" i="21" l="1"/>
  <c r="N14"/>
  <c r="Q14"/>
  <c r="O14"/>
  <c r="K16"/>
  <c r="L15"/>
  <c r="H175" i="35"/>
  <c r="I174"/>
  <c r="L173"/>
  <c r="J173"/>
  <c r="K173"/>
  <c r="L16" i="21" l="1"/>
  <c r="K17"/>
  <c r="Q15"/>
  <c r="P15"/>
  <c r="O15"/>
  <c r="M15"/>
  <c r="N15"/>
  <c r="J174" i="35"/>
  <c r="K174"/>
  <c r="L174"/>
  <c r="H176"/>
  <c r="I175"/>
  <c r="L17" i="21" l="1"/>
  <c r="K18"/>
  <c r="N16"/>
  <c r="Q16"/>
  <c r="P16"/>
  <c r="O16"/>
  <c r="M16"/>
  <c r="H177" i="35"/>
  <c r="I176"/>
  <c r="K175"/>
  <c r="L175"/>
  <c r="J175"/>
  <c r="Q17" i="21" l="1"/>
  <c r="P17"/>
  <c r="O17"/>
  <c r="N17"/>
  <c r="M17"/>
  <c r="L18"/>
  <c r="K19"/>
  <c r="K176" i="35"/>
  <c r="J176"/>
  <c r="L176"/>
  <c r="I177"/>
  <c r="H178"/>
  <c r="K20" i="21" l="1"/>
  <c r="L19"/>
  <c r="O18"/>
  <c r="M18"/>
  <c r="Q18"/>
  <c r="P18"/>
  <c r="N18"/>
  <c r="K177" i="35"/>
  <c r="L177"/>
  <c r="J177"/>
  <c r="H179"/>
  <c r="I178"/>
  <c r="P19" i="21" l="1"/>
  <c r="N19"/>
  <c r="Q19"/>
  <c r="O19"/>
  <c r="L20"/>
  <c r="K21"/>
  <c r="I179" i="35"/>
  <c r="H180"/>
  <c r="L178"/>
  <c r="J178"/>
  <c r="K178"/>
  <c r="M20" i="21" l="1"/>
  <c r="Q20"/>
  <c r="O20"/>
  <c r="P20"/>
  <c r="N20"/>
  <c r="L21"/>
  <c r="K22"/>
  <c r="I180" i="35"/>
  <c r="H181"/>
  <c r="J179"/>
  <c r="L179"/>
  <c r="K179"/>
  <c r="P21" i="21" l="1"/>
  <c r="N21"/>
  <c r="Q21"/>
  <c r="O21"/>
  <c r="M21"/>
  <c r="L22"/>
  <c r="K23"/>
  <c r="H182" i="35"/>
  <c r="I181"/>
  <c r="J180"/>
  <c r="K180"/>
  <c r="L180"/>
  <c r="O22" i="21" l="1"/>
  <c r="N22"/>
  <c r="Q22"/>
  <c r="P22"/>
  <c r="M22"/>
  <c r="L23"/>
  <c r="K24"/>
  <c r="K181" i="35"/>
  <c r="J181"/>
  <c r="L181"/>
  <c r="H183"/>
  <c r="I182"/>
  <c r="N23" i="21" l="1"/>
  <c r="P23"/>
  <c r="O23"/>
  <c r="Q23"/>
  <c r="M23"/>
  <c r="K25"/>
  <c r="L24"/>
  <c r="I183" i="35"/>
  <c r="H184"/>
  <c r="K182"/>
  <c r="J182"/>
  <c r="L182"/>
  <c r="L25" i="21" l="1"/>
  <c r="K26"/>
  <c r="Q24"/>
  <c r="O24"/>
  <c r="P24"/>
  <c r="N24"/>
  <c r="I184" i="35"/>
  <c r="H185"/>
  <c r="K183"/>
  <c r="J183"/>
  <c r="L183"/>
  <c r="L26" i="21" l="1"/>
  <c r="K27"/>
  <c r="Q25"/>
  <c r="M25"/>
  <c r="N25"/>
  <c r="P25"/>
  <c r="O25"/>
  <c r="I185" i="35"/>
  <c r="H186"/>
  <c r="K184"/>
  <c r="J184"/>
  <c r="L184"/>
  <c r="N26" i="21" l="1"/>
  <c r="M26"/>
  <c r="P26"/>
  <c r="O26"/>
  <c r="Q26"/>
  <c r="L27"/>
  <c r="K28"/>
  <c r="I186" i="35"/>
  <c r="H187"/>
  <c r="K185"/>
  <c r="J185"/>
  <c r="L185"/>
  <c r="L28" i="21" l="1"/>
  <c r="K29"/>
  <c r="O27"/>
  <c r="N27"/>
  <c r="Q27"/>
  <c r="P27"/>
  <c r="M27"/>
  <c r="H188" i="35"/>
  <c r="I187"/>
  <c r="J186"/>
  <c r="K186"/>
  <c r="L186"/>
  <c r="K30" i="21" l="1"/>
  <c r="L29"/>
  <c r="O28"/>
  <c r="P28"/>
  <c r="M28"/>
  <c r="N28"/>
  <c r="Q28"/>
  <c r="J187" i="35"/>
  <c r="K187"/>
  <c r="L187"/>
  <c r="H189"/>
  <c r="I188"/>
  <c r="L30" i="21" l="1"/>
  <c r="K31"/>
  <c r="P29"/>
  <c r="N29"/>
  <c r="Q29"/>
  <c r="O29"/>
  <c r="I189" i="35"/>
  <c r="H190"/>
  <c r="K188"/>
  <c r="J188"/>
  <c r="L188"/>
  <c r="L31" i="21" l="1"/>
  <c r="K32"/>
  <c r="Q30"/>
  <c r="M30"/>
  <c r="O30"/>
  <c r="P30"/>
  <c r="N30"/>
  <c r="H191" i="35"/>
  <c r="I190"/>
  <c r="K189"/>
  <c r="L189"/>
  <c r="J189"/>
  <c r="L32" i="21" l="1"/>
  <c r="K33"/>
  <c r="O31"/>
  <c r="M31"/>
  <c r="P31"/>
  <c r="N31"/>
  <c r="Q31"/>
  <c r="K190" i="35"/>
  <c r="L190"/>
  <c r="J190"/>
  <c r="I191"/>
  <c r="H192"/>
  <c r="Q32" i="21" l="1"/>
  <c r="P32"/>
  <c r="M32"/>
  <c r="O32"/>
  <c r="N32"/>
  <c r="L33"/>
  <c r="K34"/>
  <c r="J191" i="35"/>
  <c r="K191"/>
  <c r="L191"/>
  <c r="H193"/>
  <c r="I192"/>
  <c r="K35" i="21" l="1"/>
  <c r="L34"/>
  <c r="M33"/>
  <c r="Q33"/>
  <c r="O33"/>
  <c r="P33"/>
  <c r="N33"/>
  <c r="I193" i="35"/>
  <c r="H194"/>
  <c r="K192"/>
  <c r="L192"/>
  <c r="J192"/>
  <c r="Q34" i="21" l="1"/>
  <c r="P34"/>
  <c r="N34"/>
  <c r="O34"/>
  <c r="L35"/>
  <c r="K36"/>
  <c r="H195" i="35"/>
  <c r="I194"/>
  <c r="J193"/>
  <c r="L193"/>
  <c r="K193"/>
  <c r="N35" i="21" l="1"/>
  <c r="P35"/>
  <c r="O35"/>
  <c r="M35"/>
  <c r="Q35"/>
  <c r="L36"/>
  <c r="K37"/>
  <c r="J194" i="35"/>
  <c r="K194"/>
  <c r="L194"/>
  <c r="H196"/>
  <c r="I195"/>
  <c r="N36" i="21" l="1"/>
  <c r="Q36"/>
  <c r="P36"/>
  <c r="O36"/>
  <c r="M36"/>
  <c r="K38"/>
  <c r="L37"/>
  <c r="I196" i="35"/>
  <c r="H197"/>
  <c r="J195"/>
  <c r="K195"/>
  <c r="L195"/>
  <c r="L38" i="21" l="1"/>
  <c r="K39"/>
  <c r="N37"/>
  <c r="O37"/>
  <c r="M37"/>
  <c r="Q37"/>
  <c r="P37"/>
  <c r="H198" i="35"/>
  <c r="I197"/>
  <c r="K196"/>
  <c r="L196"/>
  <c r="J196"/>
  <c r="L39" i="21" l="1"/>
  <c r="K40"/>
  <c r="P38"/>
  <c r="M38"/>
  <c r="N38"/>
  <c r="O38"/>
  <c r="Q38"/>
  <c r="J197" i="35"/>
  <c r="L197"/>
  <c r="K197"/>
  <c r="I198"/>
  <c r="H199"/>
  <c r="O39" i="21" l="1"/>
  <c r="Q39"/>
  <c r="N39"/>
  <c r="P39"/>
  <c r="K41"/>
  <c r="L40"/>
  <c r="K198" i="35"/>
  <c r="L198"/>
  <c r="J198"/>
  <c r="H200"/>
  <c r="I199"/>
  <c r="K42" i="21" l="1"/>
  <c r="L41"/>
  <c r="N40"/>
  <c r="P40"/>
  <c r="Q40"/>
  <c r="O40"/>
  <c r="H201" i="35"/>
  <c r="I200"/>
  <c r="J199"/>
  <c r="K199"/>
  <c r="L199"/>
  <c r="M41" i="21" l="1"/>
  <c r="N41"/>
  <c r="P41"/>
  <c r="O41"/>
  <c r="Q41"/>
  <c r="K43"/>
  <c r="L42"/>
  <c r="K200" i="35"/>
  <c r="L200"/>
  <c r="J200"/>
  <c r="I201"/>
  <c r="H202"/>
  <c r="I202" s="1"/>
  <c r="P42" i="21" l="1"/>
  <c r="Q42"/>
  <c r="O42"/>
  <c r="N42"/>
  <c r="M42"/>
  <c r="K44"/>
  <c r="L43"/>
  <c r="K201" i="35"/>
  <c r="J201"/>
  <c r="L201"/>
  <c r="K202"/>
  <c r="L202"/>
  <c r="J202"/>
  <c r="P43" i="21" l="1"/>
  <c r="N43"/>
  <c r="Q43"/>
  <c r="O43"/>
  <c r="M43"/>
  <c r="L44"/>
  <c r="K45"/>
  <c r="L45" l="1"/>
  <c r="K46"/>
  <c r="M44"/>
  <c r="N44"/>
  <c r="P44"/>
  <c r="Q44"/>
  <c r="O44"/>
  <c r="K47" l="1"/>
  <c r="L46"/>
  <c r="Q45"/>
  <c r="N45"/>
  <c r="P45"/>
  <c r="O45"/>
  <c r="L47" l="1"/>
  <c r="K48"/>
  <c r="M46"/>
  <c r="P46"/>
  <c r="O46"/>
  <c r="Q46"/>
  <c r="N46"/>
  <c r="K49" l="1"/>
  <c r="L48"/>
  <c r="N47"/>
  <c r="M47"/>
  <c r="P47"/>
  <c r="O47"/>
  <c r="Q47"/>
  <c r="P48" l="1"/>
  <c r="N48"/>
  <c r="M48"/>
  <c r="O48"/>
  <c r="Q48"/>
  <c r="L49"/>
  <c r="K50"/>
  <c r="L50" l="1"/>
  <c r="K51"/>
  <c r="M49"/>
  <c r="N49"/>
  <c r="Q49"/>
  <c r="O49"/>
  <c r="P49"/>
  <c r="K52" l="1"/>
  <c r="L51"/>
  <c r="Q50"/>
  <c r="P50"/>
  <c r="N50"/>
  <c r="O50"/>
  <c r="L52" l="1"/>
  <c r="K53"/>
  <c r="O51"/>
  <c r="N51"/>
  <c r="P51"/>
  <c r="M51"/>
  <c r="Q51"/>
  <c r="K54" l="1"/>
  <c r="L53"/>
  <c r="O52"/>
  <c r="Q52"/>
  <c r="N52"/>
  <c r="P52"/>
  <c r="M52"/>
  <c r="O53" l="1"/>
  <c r="Q53"/>
  <c r="M53"/>
  <c r="N53"/>
  <c r="P53"/>
  <c r="L54"/>
  <c r="K55"/>
  <c r="L55" l="1"/>
  <c r="K56"/>
  <c r="M54"/>
  <c r="N54"/>
  <c r="Q54"/>
  <c r="O54"/>
  <c r="P54"/>
  <c r="K57" l="1"/>
  <c r="L56"/>
  <c r="N55"/>
  <c r="Q55"/>
  <c r="O55"/>
  <c r="P55"/>
  <c r="L57" l="1"/>
  <c r="K58"/>
  <c r="Q56"/>
  <c r="N56"/>
  <c r="M56"/>
  <c r="P56"/>
  <c r="O56"/>
  <c r="K59" l="1"/>
  <c r="L58"/>
  <c r="O57"/>
  <c r="Q57"/>
  <c r="N57"/>
  <c r="P57"/>
  <c r="M57"/>
  <c r="O58" l="1"/>
  <c r="P58"/>
  <c r="Q58"/>
  <c r="N58"/>
  <c r="M58"/>
  <c r="L59"/>
  <c r="K60"/>
  <c r="N59" l="1"/>
  <c r="P59"/>
  <c r="O59"/>
  <c r="M59"/>
  <c r="Q59"/>
  <c r="L60"/>
  <c r="K61"/>
  <c r="Q60" l="1"/>
  <c r="O60"/>
  <c r="P60"/>
  <c r="N60"/>
  <c r="K62"/>
  <c r="L61"/>
  <c r="M61" l="1"/>
  <c r="O61"/>
  <c r="Q61"/>
  <c r="P61"/>
  <c r="N61"/>
  <c r="L62"/>
  <c r="K63"/>
  <c r="P62" l="1"/>
  <c r="Q62"/>
  <c r="O62"/>
  <c r="N62"/>
  <c r="M62"/>
  <c r="K64"/>
  <c r="L63"/>
  <c r="L64" l="1"/>
  <c r="K65"/>
  <c r="O63"/>
  <c r="P63"/>
  <c r="Q63"/>
  <c r="N63"/>
  <c r="M63"/>
  <c r="L65" l="1"/>
  <c r="K66"/>
  <c r="O64"/>
  <c r="Q64"/>
  <c r="M64"/>
  <c r="P64"/>
  <c r="N64"/>
  <c r="K67" l="1"/>
  <c r="L66"/>
  <c r="O65"/>
  <c r="P65"/>
  <c r="Q65"/>
  <c r="N65"/>
  <c r="M66" l="1"/>
  <c r="N66"/>
  <c r="Q66"/>
  <c r="P66"/>
  <c r="O66"/>
  <c r="L67"/>
  <c r="K68"/>
  <c r="N67" l="1"/>
  <c r="Q67"/>
  <c r="P67"/>
  <c r="M67"/>
  <c r="O67"/>
  <c r="K69"/>
  <c r="L68"/>
  <c r="K70" l="1"/>
  <c r="L69"/>
  <c r="P68"/>
  <c r="M68"/>
  <c r="Q68"/>
  <c r="O68"/>
  <c r="N68"/>
  <c r="P69" l="1"/>
  <c r="Q69"/>
  <c r="O69"/>
  <c r="M69"/>
  <c r="N69"/>
  <c r="L70"/>
  <c r="K71"/>
  <c r="P70" l="1"/>
  <c r="N70"/>
  <c r="O70"/>
  <c r="Q70"/>
  <c r="K72"/>
  <c r="L71"/>
  <c r="Q71" l="1"/>
  <c r="O71"/>
  <c r="P71"/>
  <c r="N71"/>
  <c r="K73"/>
  <c r="L72"/>
  <c r="Q72" l="1"/>
  <c r="O72"/>
  <c r="M72"/>
  <c r="P72"/>
  <c r="N72"/>
  <c r="L73"/>
  <c r="K74"/>
  <c r="N73" l="1"/>
  <c r="M73"/>
  <c r="O73"/>
  <c r="Q73"/>
  <c r="P73"/>
  <c r="K75"/>
  <c r="L74"/>
  <c r="K76" l="1"/>
  <c r="L75"/>
  <c r="P74"/>
  <c r="O74"/>
  <c r="M74"/>
  <c r="N74"/>
  <c r="Q74"/>
  <c r="M75" l="1"/>
  <c r="N75"/>
  <c r="Q75"/>
  <c r="P75"/>
  <c r="O75"/>
  <c r="L76"/>
  <c r="K77"/>
  <c r="P76" l="1"/>
  <c r="O76"/>
  <c r="N76"/>
  <c r="Q76"/>
  <c r="K78"/>
  <c r="L77"/>
  <c r="Q77" l="1"/>
  <c r="O77"/>
  <c r="N77"/>
  <c r="M77"/>
  <c r="P77"/>
  <c r="L78"/>
  <c r="K79"/>
  <c r="P78" l="1"/>
  <c r="N78"/>
  <c r="Q78"/>
  <c r="O78"/>
  <c r="M78"/>
  <c r="K80"/>
  <c r="L79"/>
  <c r="L80" l="1"/>
  <c r="K81"/>
  <c r="Q79"/>
  <c r="O79"/>
  <c r="P79"/>
  <c r="N79"/>
  <c r="M79"/>
  <c r="K82" l="1"/>
  <c r="L81"/>
  <c r="O80"/>
  <c r="N80"/>
  <c r="Q80"/>
  <c r="M80"/>
  <c r="P80"/>
  <c r="P81" l="1"/>
  <c r="N81"/>
  <c r="Q81"/>
  <c r="O81"/>
  <c r="K83"/>
  <c r="L82"/>
  <c r="Q82" l="1"/>
  <c r="P82"/>
  <c r="N82"/>
  <c r="M82"/>
  <c r="O82"/>
  <c r="L83"/>
  <c r="K84"/>
  <c r="O83" l="1"/>
  <c r="M83"/>
  <c r="N83"/>
  <c r="Q83"/>
  <c r="P83"/>
  <c r="K85"/>
  <c r="L84"/>
  <c r="L85" l="1"/>
  <c r="K86"/>
  <c r="O84"/>
  <c r="P84"/>
  <c r="M84"/>
  <c r="Q84"/>
  <c r="N84"/>
  <c r="L86" l="1"/>
  <c r="K87"/>
  <c r="P85"/>
  <c r="Q85"/>
  <c r="O85"/>
  <c r="M85"/>
  <c r="N85"/>
  <c r="L87" l="1"/>
  <c r="K88"/>
  <c r="N86"/>
  <c r="Q86"/>
  <c r="P86"/>
  <c r="O86"/>
  <c r="K89" l="1"/>
  <c r="L88"/>
  <c r="P87"/>
  <c r="Q87"/>
  <c r="M87"/>
  <c r="O87"/>
  <c r="N87"/>
  <c r="N88" l="1"/>
  <c r="P88"/>
  <c r="O88"/>
  <c r="Q88"/>
  <c r="M88"/>
  <c r="L89"/>
  <c r="K90"/>
  <c r="P89" l="1"/>
  <c r="N89"/>
  <c r="M89"/>
  <c r="O89"/>
  <c r="Q89"/>
  <c r="L90"/>
  <c r="K91"/>
  <c r="P90" l="1"/>
  <c r="Q90"/>
  <c r="M90"/>
  <c r="N90"/>
  <c r="O90"/>
  <c r="L91"/>
  <c r="K92"/>
  <c r="N91" l="1"/>
  <c r="P91"/>
  <c r="O91"/>
  <c r="Q91"/>
  <c r="L92"/>
  <c r="K93"/>
  <c r="K94" l="1"/>
  <c r="L93"/>
  <c r="P92"/>
  <c r="O92"/>
  <c r="M92"/>
  <c r="N92"/>
  <c r="Q92"/>
  <c r="Q93" l="1"/>
  <c r="O93"/>
  <c r="M93"/>
  <c r="P93"/>
  <c r="N93"/>
  <c r="L94"/>
  <c r="K95"/>
  <c r="P94" l="1"/>
  <c r="O94"/>
  <c r="M94"/>
  <c r="N94"/>
  <c r="Q94"/>
  <c r="L95"/>
  <c r="K96"/>
  <c r="M95" l="1"/>
  <c r="P95"/>
  <c r="N95"/>
  <c r="Q95"/>
  <c r="O95"/>
  <c r="L96"/>
  <c r="K97"/>
  <c r="O96" l="1"/>
  <c r="P96"/>
  <c r="N96"/>
  <c r="Q96"/>
  <c r="L97"/>
  <c r="K98"/>
  <c r="K99" l="1"/>
  <c r="L98"/>
  <c r="N97"/>
  <c r="O97"/>
  <c r="Q97"/>
  <c r="M97"/>
  <c r="P97"/>
  <c r="P98" l="1"/>
  <c r="N98"/>
  <c r="M98"/>
  <c r="O98"/>
  <c r="Q98"/>
  <c r="L99"/>
  <c r="K100"/>
  <c r="Q99" l="1"/>
  <c r="M99"/>
  <c r="N99"/>
  <c r="P99"/>
  <c r="O99"/>
  <c r="L100"/>
  <c r="K101"/>
  <c r="M100" l="1"/>
  <c r="N100"/>
  <c r="P100"/>
  <c r="Q100"/>
  <c r="O100"/>
  <c r="L101"/>
  <c r="K102"/>
  <c r="P101" l="1"/>
  <c r="N101"/>
  <c r="Q101"/>
  <c r="O101"/>
  <c r="L102"/>
  <c r="K103"/>
  <c r="K104" l="1"/>
  <c r="L103"/>
  <c r="P102"/>
  <c r="Q102"/>
  <c r="M102"/>
  <c r="N102"/>
  <c r="O102"/>
  <c r="P103" l="1"/>
  <c r="Q103"/>
  <c r="N103"/>
  <c r="O103"/>
  <c r="M103"/>
  <c r="K105"/>
  <c r="L104"/>
  <c r="L105" l="1"/>
  <c r="K106"/>
  <c r="O104"/>
  <c r="M104"/>
  <c r="N104"/>
  <c r="P104"/>
  <c r="Q104"/>
  <c r="L106" l="1"/>
  <c r="K107"/>
  <c r="M105"/>
  <c r="P105"/>
  <c r="Q105"/>
  <c r="O105"/>
  <c r="N105"/>
  <c r="L107" l="1"/>
  <c r="K108"/>
  <c r="P106"/>
  <c r="O106"/>
  <c r="Q106"/>
  <c r="N106"/>
  <c r="K109" l="1"/>
  <c r="L108"/>
  <c r="P107"/>
  <c r="N107"/>
  <c r="M107"/>
  <c r="Q107"/>
  <c r="O107"/>
  <c r="P108" l="1"/>
  <c r="M108"/>
  <c r="N108"/>
  <c r="O108"/>
  <c r="Q108"/>
  <c r="K110"/>
  <c r="L109"/>
  <c r="L110" l="1"/>
  <c r="K111"/>
  <c r="P109"/>
  <c r="N109"/>
  <c r="Q109"/>
  <c r="O109"/>
  <c r="M109"/>
  <c r="L111" l="1"/>
  <c r="K112"/>
  <c r="M110"/>
  <c r="O110"/>
  <c r="Q110"/>
  <c r="P110"/>
  <c r="N110"/>
  <c r="L112" l="1"/>
  <c r="K113"/>
  <c r="N111"/>
  <c r="P111"/>
  <c r="O111"/>
  <c r="Q111"/>
  <c r="K114" l="1"/>
  <c r="L113"/>
  <c r="N112"/>
  <c r="O112"/>
  <c r="M112"/>
  <c r="Q112"/>
  <c r="P112"/>
  <c r="N113" l="1"/>
  <c r="Q113"/>
  <c r="O113"/>
  <c r="P113"/>
  <c r="M113"/>
  <c r="L114"/>
  <c r="K115"/>
  <c r="N114" l="1"/>
  <c r="Q114"/>
  <c r="P114"/>
  <c r="O114"/>
  <c r="M114"/>
  <c r="L115"/>
  <c r="K116"/>
  <c r="O115" l="1"/>
  <c r="N115"/>
  <c r="Q115"/>
  <c r="M115"/>
  <c r="P115"/>
  <c r="L116"/>
  <c r="K117"/>
  <c r="P116" l="1"/>
  <c r="O116"/>
  <c r="Q116"/>
  <c r="N116"/>
  <c r="L117"/>
  <c r="K118"/>
  <c r="K119" l="1"/>
  <c r="L118"/>
  <c r="M117"/>
  <c r="N117"/>
  <c r="Q117"/>
  <c r="O117"/>
  <c r="P117"/>
  <c r="Q118" l="1"/>
  <c r="N118"/>
  <c r="P118"/>
  <c r="O118"/>
  <c r="M118"/>
  <c r="K120"/>
  <c r="L119"/>
  <c r="L120" l="1"/>
  <c r="K121"/>
  <c r="N119"/>
  <c r="P119"/>
  <c r="O119"/>
  <c r="Q119"/>
  <c r="M119"/>
  <c r="L121" l="1"/>
  <c r="K122"/>
  <c r="N120"/>
  <c r="P120"/>
  <c r="O120"/>
  <c r="M120"/>
  <c r="Q120"/>
  <c r="L122" l="1"/>
  <c r="K123"/>
  <c r="O121"/>
  <c r="P121"/>
  <c r="Q121"/>
  <c r="N121"/>
  <c r="K124" l="1"/>
  <c r="L123"/>
  <c r="O122"/>
  <c r="Q122"/>
  <c r="M122"/>
  <c r="P122"/>
  <c r="N122"/>
  <c r="Q123" l="1"/>
  <c r="N123"/>
  <c r="P123"/>
  <c r="O123"/>
  <c r="M123"/>
  <c r="K125"/>
  <c r="L124"/>
  <c r="L125" l="1"/>
  <c r="K126"/>
  <c r="N124"/>
  <c r="M124"/>
  <c r="P124"/>
  <c r="O124"/>
  <c r="Q124"/>
  <c r="L126" l="1"/>
  <c r="K127"/>
  <c r="M125"/>
  <c r="O125"/>
  <c r="N125"/>
  <c r="P125"/>
  <c r="Q125"/>
  <c r="L127" l="1"/>
  <c r="K128"/>
  <c r="O126"/>
  <c r="N126"/>
  <c r="Q126"/>
  <c r="P126"/>
  <c r="K129" l="1"/>
  <c r="L128"/>
  <c r="M127"/>
  <c r="P127"/>
  <c r="Q127"/>
  <c r="O127"/>
  <c r="N127"/>
  <c r="P128" l="1"/>
  <c r="Q128"/>
  <c r="N128"/>
  <c r="O128"/>
  <c r="M128"/>
  <c r="K130"/>
  <c r="L129"/>
  <c r="L130" l="1"/>
  <c r="K131"/>
  <c r="O129"/>
  <c r="Q129"/>
  <c r="P129"/>
  <c r="N129"/>
  <c r="M129"/>
  <c r="L131" l="1"/>
  <c r="K132"/>
  <c r="O130"/>
  <c r="Q130"/>
  <c r="N130"/>
  <c r="P130"/>
  <c r="M130"/>
  <c r="L132" l="1"/>
  <c r="K133"/>
  <c r="P131"/>
  <c r="N131"/>
  <c r="Q131"/>
  <c r="O131"/>
  <c r="K134" l="1"/>
  <c r="L133"/>
  <c r="Q132"/>
  <c r="N132"/>
  <c r="O132"/>
  <c r="P132"/>
  <c r="M132"/>
  <c r="N133" l="1"/>
  <c r="Q133"/>
  <c r="O133"/>
  <c r="P133"/>
  <c r="M133"/>
  <c r="K135"/>
  <c r="L134"/>
  <c r="L135" l="1"/>
  <c r="K136"/>
  <c r="O134"/>
  <c r="P134"/>
  <c r="N134"/>
  <c r="Q134"/>
  <c r="M134"/>
  <c r="L136" l="1"/>
  <c r="K137"/>
  <c r="M135"/>
  <c r="O135"/>
  <c r="Q135"/>
  <c r="P135"/>
  <c r="N135"/>
  <c r="L137" l="1"/>
  <c r="K138"/>
  <c r="P136"/>
  <c r="O136"/>
  <c r="Q136"/>
  <c r="N136"/>
  <c r="K139" l="1"/>
  <c r="L138"/>
  <c r="N137"/>
  <c r="P137"/>
  <c r="Q137"/>
  <c r="M137"/>
  <c r="O137"/>
  <c r="N138" l="1"/>
  <c r="M138"/>
  <c r="O138"/>
  <c r="P138"/>
  <c r="Q138"/>
  <c r="L139"/>
  <c r="K140"/>
  <c r="O139" l="1"/>
  <c r="P139"/>
  <c r="N139"/>
  <c r="Q139"/>
  <c r="M139"/>
  <c r="L140"/>
  <c r="K141"/>
  <c r="M140" l="1"/>
  <c r="P140"/>
  <c r="N140"/>
  <c r="Q140"/>
  <c r="O140"/>
  <c r="L141"/>
  <c r="K142"/>
  <c r="P141" l="1"/>
  <c r="N141"/>
  <c r="Q141"/>
  <c r="O141"/>
  <c r="L142"/>
  <c r="K143"/>
  <c r="K144" l="1"/>
  <c r="L143"/>
  <c r="O142"/>
  <c r="N142"/>
  <c r="P142"/>
  <c r="M142"/>
  <c r="Q142"/>
  <c r="P143" l="1"/>
  <c r="O143"/>
  <c r="N143"/>
  <c r="Q143"/>
  <c r="M143"/>
  <c r="K145"/>
  <c r="L144"/>
  <c r="L145" l="1"/>
  <c r="K146"/>
  <c r="P144"/>
  <c r="O144"/>
  <c r="Q144"/>
  <c r="N144"/>
  <c r="M144"/>
  <c r="L146" l="1"/>
  <c r="K147"/>
  <c r="O145"/>
  <c r="M145"/>
  <c r="N145"/>
  <c r="P145"/>
  <c r="Q145"/>
  <c r="L147" l="1"/>
  <c r="K148"/>
  <c r="N146"/>
  <c r="Q146"/>
  <c r="O146"/>
  <c r="P146"/>
  <c r="K149" l="1"/>
  <c r="L148"/>
  <c r="Q147"/>
  <c r="O147"/>
  <c r="N147"/>
  <c r="M147"/>
  <c r="P147"/>
  <c r="N148" l="1"/>
  <c r="O148"/>
  <c r="M148"/>
  <c r="Q148"/>
  <c r="P148"/>
  <c r="K150"/>
  <c r="L149"/>
  <c r="L150" l="1"/>
  <c r="K151"/>
  <c r="O149"/>
  <c r="Q149"/>
  <c r="N149"/>
  <c r="P149"/>
  <c r="M149"/>
  <c r="L151" l="1"/>
  <c r="K152"/>
  <c r="M150"/>
  <c r="P150"/>
  <c r="N150"/>
  <c r="Q150"/>
  <c r="O150"/>
  <c r="L152" l="1"/>
  <c r="K153"/>
  <c r="P151"/>
  <c r="Q151"/>
  <c r="O151"/>
  <c r="N151"/>
  <c r="L153" l="1"/>
  <c r="K154"/>
  <c r="O152"/>
  <c r="N152"/>
  <c r="M152"/>
  <c r="P152"/>
  <c r="Q152"/>
  <c r="K155" l="1"/>
  <c r="L154"/>
  <c r="O153"/>
  <c r="Q153"/>
  <c r="N153"/>
  <c r="M153"/>
  <c r="P153"/>
  <c r="N154" l="1"/>
  <c r="Q154"/>
  <c r="P154"/>
  <c r="O154"/>
  <c r="M154"/>
  <c r="L155"/>
  <c r="K156"/>
  <c r="O155" l="1"/>
  <c r="N155"/>
  <c r="Q155"/>
  <c r="M155"/>
  <c r="P155"/>
  <c r="L156"/>
  <c r="K157"/>
  <c r="P156" l="1"/>
  <c r="O156"/>
  <c r="Q156"/>
  <c r="N156"/>
  <c r="L157"/>
  <c r="K158"/>
  <c r="L158" l="1"/>
  <c r="K159"/>
  <c r="O157"/>
  <c r="N157"/>
  <c r="M157"/>
  <c r="Q157"/>
  <c r="P157"/>
  <c r="L159" l="1"/>
  <c r="K160"/>
  <c r="O158"/>
  <c r="N158"/>
  <c r="Q158"/>
  <c r="M158"/>
  <c r="P158"/>
  <c r="L160" l="1"/>
  <c r="K161"/>
  <c r="N159"/>
  <c r="Q159"/>
  <c r="O159"/>
  <c r="P159"/>
  <c r="M159"/>
  <c r="L161" l="1"/>
  <c r="K162"/>
  <c r="M160"/>
  <c r="Q160"/>
  <c r="N160"/>
  <c r="P160"/>
  <c r="O160"/>
  <c r="L162" l="1"/>
  <c r="K163"/>
  <c r="P161"/>
  <c r="N161"/>
  <c r="Q161"/>
  <c r="O161"/>
  <c r="L163" l="1"/>
  <c r="K164"/>
  <c r="N162"/>
  <c r="O162"/>
  <c r="Q162"/>
  <c r="M162"/>
  <c r="P162"/>
  <c r="K165" l="1"/>
  <c r="L164"/>
  <c r="N163"/>
  <c r="Q163"/>
  <c r="O163"/>
  <c r="P163"/>
  <c r="M163"/>
  <c r="O164" l="1"/>
  <c r="Q164"/>
  <c r="N164"/>
  <c r="P164"/>
  <c r="M164"/>
  <c r="L165"/>
  <c r="K166"/>
  <c r="O165" l="1"/>
  <c r="M165"/>
  <c r="P165"/>
  <c r="Q165"/>
  <c r="N165"/>
  <c r="K167"/>
  <c r="L166"/>
  <c r="L167" l="1"/>
  <c r="K168"/>
  <c r="O166"/>
  <c r="N166"/>
  <c r="P166"/>
  <c r="Q166"/>
  <c r="K169" l="1"/>
  <c r="L168"/>
  <c r="O167"/>
  <c r="P167"/>
  <c r="M167"/>
  <c r="Q167"/>
  <c r="N167"/>
  <c r="O168" l="1"/>
  <c r="P168"/>
  <c r="Q168"/>
  <c r="N168"/>
  <c r="M168"/>
  <c r="K170"/>
  <c r="L169"/>
  <c r="L170" l="1"/>
  <c r="K171"/>
  <c r="P169"/>
  <c r="Q169"/>
  <c r="O169"/>
  <c r="M169"/>
  <c r="N169"/>
  <c r="L171" l="1"/>
  <c r="K172"/>
  <c r="M170"/>
  <c r="P170"/>
  <c r="Q170"/>
  <c r="O170"/>
  <c r="N170"/>
  <c r="L172" l="1"/>
  <c r="K173"/>
  <c r="O171"/>
  <c r="N171"/>
  <c r="P171"/>
  <c r="Q171"/>
  <c r="K174" l="1"/>
  <c r="L173"/>
  <c r="O172"/>
  <c r="M172"/>
  <c r="Q172"/>
  <c r="N172"/>
  <c r="P172"/>
  <c r="N173" l="1"/>
  <c r="M173"/>
  <c r="O173"/>
  <c r="P173"/>
  <c r="Q173"/>
  <c r="K175"/>
  <c r="L174"/>
  <c r="M174" l="1"/>
  <c r="Q174"/>
  <c r="N174"/>
  <c r="O174"/>
  <c r="P174"/>
  <c r="L175"/>
  <c r="K176"/>
  <c r="P175" l="1"/>
  <c r="Q175"/>
  <c r="O175"/>
  <c r="M175"/>
  <c r="N175"/>
  <c r="L176"/>
  <c r="K177"/>
  <c r="P176" l="1"/>
  <c r="O176"/>
  <c r="M176"/>
  <c r="Q176"/>
  <c r="N176"/>
  <c r="K178"/>
  <c r="L177"/>
  <c r="K179" l="1"/>
  <c r="L178"/>
  <c r="M177"/>
  <c r="P177"/>
  <c r="O177"/>
  <c r="Q177"/>
  <c r="N177"/>
  <c r="N178" l="1"/>
  <c r="O178"/>
  <c r="P178"/>
  <c r="Q178"/>
  <c r="M178"/>
  <c r="L179"/>
  <c r="K180"/>
  <c r="N179" l="1"/>
  <c r="P179"/>
  <c r="M179"/>
  <c r="O179"/>
  <c r="Q179"/>
  <c r="K181"/>
  <c r="L180"/>
  <c r="K182" l="1"/>
  <c r="L181"/>
  <c r="N180"/>
  <c r="Q180"/>
  <c r="P180"/>
  <c r="O180"/>
  <c r="M180"/>
  <c r="P181" l="1"/>
  <c r="N181"/>
  <c r="Q181"/>
  <c r="O181"/>
  <c r="M181"/>
  <c r="K183"/>
  <c r="L182"/>
  <c r="L183" l="1"/>
  <c r="K184"/>
  <c r="N182"/>
  <c r="P182"/>
  <c r="M182"/>
  <c r="Q182"/>
  <c r="O182"/>
  <c r="L184" l="1"/>
  <c r="K185"/>
  <c r="N183"/>
  <c r="P183"/>
  <c r="M183"/>
  <c r="O183"/>
  <c r="Q183"/>
  <c r="L185" l="1"/>
  <c r="K186"/>
  <c r="M184"/>
  <c r="N184"/>
  <c r="Q184"/>
  <c r="O184"/>
  <c r="P184"/>
  <c r="K187" l="1"/>
  <c r="L186"/>
  <c r="P185"/>
  <c r="Q185"/>
  <c r="N185"/>
  <c r="O185"/>
  <c r="M185"/>
  <c r="O186" l="1"/>
  <c r="N186"/>
  <c r="Q186"/>
  <c r="P186"/>
  <c r="M186"/>
  <c r="L187"/>
  <c r="K188"/>
  <c r="M187" l="1"/>
  <c r="O187"/>
  <c r="N187"/>
  <c r="Q187"/>
  <c r="P187"/>
  <c r="L188"/>
  <c r="K189"/>
  <c r="P188" l="1"/>
  <c r="N188"/>
  <c r="M188"/>
  <c r="O188"/>
  <c r="Q188"/>
  <c r="K190"/>
  <c r="L189"/>
  <c r="K191" l="1"/>
  <c r="L190"/>
  <c r="N189"/>
  <c r="Q189"/>
  <c r="M189"/>
  <c r="P189"/>
  <c r="O189"/>
  <c r="Q190" l="1"/>
  <c r="N190"/>
  <c r="P190"/>
  <c r="M190"/>
  <c r="O190"/>
  <c r="L191"/>
  <c r="K192"/>
  <c r="Q191" l="1"/>
  <c r="O191"/>
  <c r="M191"/>
  <c r="N191"/>
  <c r="P191"/>
  <c r="L192"/>
  <c r="K193"/>
  <c r="N192" l="1"/>
  <c r="P192"/>
  <c r="O192"/>
  <c r="Q192"/>
  <c r="M192"/>
  <c r="K194"/>
  <c r="L193"/>
  <c r="K195" l="1"/>
  <c r="L194"/>
  <c r="O193"/>
  <c r="Q193"/>
  <c r="P193"/>
  <c r="N193"/>
  <c r="M193"/>
  <c r="O194" l="1"/>
  <c r="Q194"/>
  <c r="P194"/>
  <c r="N194"/>
  <c r="M194"/>
  <c r="L195"/>
  <c r="K196"/>
  <c r="N195" l="1"/>
  <c r="Q195"/>
  <c r="O195"/>
  <c r="M195"/>
  <c r="P195"/>
  <c r="L196"/>
  <c r="K197"/>
  <c r="P196" l="1"/>
  <c r="O196"/>
  <c r="Q196"/>
  <c r="N196"/>
  <c r="M196"/>
  <c r="K198"/>
  <c r="L197"/>
  <c r="K199" l="1"/>
  <c r="L198"/>
  <c r="O197"/>
  <c r="M197"/>
  <c r="N197"/>
  <c r="P197"/>
  <c r="Q197"/>
  <c r="N198" l="1"/>
  <c r="O198"/>
  <c r="M198"/>
  <c r="P198"/>
  <c r="Q198"/>
  <c r="L199"/>
  <c r="K200"/>
  <c r="P199" l="1"/>
  <c r="N199"/>
  <c r="M199"/>
  <c r="O199"/>
  <c r="Q199"/>
  <c r="K201"/>
  <c r="L200"/>
  <c r="K202" l="1"/>
  <c r="L201"/>
  <c r="M200"/>
  <c r="N200"/>
  <c r="Q200"/>
  <c r="O200"/>
  <c r="P200"/>
  <c r="Q201" l="1"/>
  <c r="O201"/>
  <c r="P201"/>
  <c r="M201"/>
  <c r="N201"/>
  <c r="L202"/>
  <c r="K203"/>
  <c r="P202" l="1"/>
  <c r="O202"/>
  <c r="Q202"/>
  <c r="M202"/>
  <c r="N202"/>
  <c r="L203"/>
  <c r="K204"/>
  <c r="N203" l="1"/>
  <c r="O203"/>
  <c r="M203"/>
  <c r="P203"/>
  <c r="Q203"/>
  <c r="L204"/>
  <c r="K205"/>
  <c r="P204" l="1"/>
  <c r="Q204"/>
  <c r="M204"/>
  <c r="O204"/>
  <c r="N204"/>
  <c r="L205"/>
  <c r="K206"/>
  <c r="K207" l="1"/>
  <c r="L206"/>
  <c r="Q205"/>
  <c r="N205"/>
  <c r="O205"/>
  <c r="P205"/>
  <c r="M205"/>
  <c r="P206" l="1"/>
  <c r="N206"/>
  <c r="M206"/>
  <c r="O206"/>
  <c r="Q206"/>
  <c r="L207"/>
  <c r="K208"/>
  <c r="P207" l="1"/>
  <c r="Q207"/>
  <c r="N207"/>
  <c r="M207"/>
  <c r="O207"/>
  <c r="L208"/>
  <c r="K209"/>
  <c r="K210" l="1"/>
  <c r="L209"/>
  <c r="P208"/>
  <c r="N208"/>
  <c r="Q208"/>
  <c r="O208"/>
  <c r="M208"/>
  <c r="P209" l="1"/>
  <c r="Q209"/>
  <c r="N209"/>
  <c r="O209"/>
  <c r="M209"/>
  <c r="K211"/>
  <c r="L210"/>
  <c r="L211" l="1"/>
  <c r="K212"/>
  <c r="O210"/>
  <c r="P210"/>
  <c r="Q210"/>
  <c r="N210"/>
  <c r="M210"/>
  <c r="L212" l="1"/>
  <c r="K213"/>
  <c r="P211"/>
  <c r="Q211"/>
  <c r="N211"/>
  <c r="M211"/>
  <c r="O211"/>
  <c r="K214" l="1"/>
  <c r="L213"/>
  <c r="P212"/>
  <c r="N212"/>
  <c r="M212"/>
  <c r="O212"/>
  <c r="Q212"/>
  <c r="P213" l="1"/>
  <c r="M213"/>
  <c r="O213"/>
  <c r="Q213"/>
  <c r="N213"/>
  <c r="K215"/>
  <c r="L214"/>
  <c r="L215" l="1"/>
  <c r="K216"/>
  <c r="N214"/>
  <c r="P214"/>
  <c r="M214"/>
  <c r="O214"/>
  <c r="Q214"/>
  <c r="L216" l="1"/>
  <c r="K217"/>
  <c r="O215"/>
  <c r="Q215"/>
  <c r="P215"/>
  <c r="M215"/>
  <c r="N215"/>
  <c r="K218" l="1"/>
  <c r="L217"/>
  <c r="O216"/>
  <c r="N216"/>
  <c r="M216"/>
  <c r="Q216"/>
  <c r="P216"/>
  <c r="P217" l="1"/>
  <c r="Q217"/>
  <c r="N217"/>
  <c r="O217"/>
  <c r="M217"/>
  <c r="K219"/>
  <c r="L218"/>
  <c r="L219" l="1"/>
  <c r="K220"/>
  <c r="P218"/>
  <c r="N218"/>
  <c r="M218"/>
  <c r="O218"/>
  <c r="Q218"/>
  <c r="L220" l="1"/>
  <c r="K221"/>
  <c r="Q219"/>
  <c r="P219"/>
  <c r="N219"/>
  <c r="M219"/>
  <c r="O219"/>
  <c r="K222" l="1"/>
  <c r="L221"/>
  <c r="O220"/>
  <c r="P220"/>
  <c r="Q220"/>
  <c r="N220"/>
  <c r="M220"/>
  <c r="P221" l="1"/>
  <c r="Q221"/>
  <c r="N221"/>
  <c r="O221"/>
  <c r="M221"/>
  <c r="K223"/>
  <c r="L222"/>
  <c r="L223" l="1"/>
  <c r="K224"/>
  <c r="N222"/>
  <c r="M222"/>
  <c r="O222"/>
  <c r="P222"/>
  <c r="Q222"/>
  <c r="L224" l="1"/>
  <c r="K225"/>
  <c r="N223"/>
  <c r="Q223"/>
  <c r="M223"/>
  <c r="P223"/>
  <c r="O223"/>
  <c r="K226" l="1"/>
  <c r="L225"/>
  <c r="N224"/>
  <c r="P224"/>
  <c r="M224"/>
  <c r="Q224"/>
  <c r="O224"/>
  <c r="P225" l="1"/>
  <c r="Q225"/>
  <c r="N225"/>
  <c r="M225"/>
  <c r="O225"/>
  <c r="K227"/>
  <c r="L226"/>
  <c r="L227" l="1"/>
  <c r="K228"/>
  <c r="O226"/>
  <c r="Q226"/>
  <c r="N226"/>
  <c r="M226"/>
  <c r="P226"/>
  <c r="K229" l="1"/>
  <c r="L228"/>
  <c r="O227"/>
  <c r="Q227"/>
  <c r="P227"/>
  <c r="M227"/>
  <c r="N227"/>
  <c r="N228" l="1"/>
  <c r="M228"/>
  <c r="Q228"/>
  <c r="P228"/>
  <c r="O228"/>
  <c r="K230"/>
  <c r="L229"/>
  <c r="K231" l="1"/>
  <c r="L231" s="1"/>
  <c r="L230"/>
  <c r="Q229"/>
  <c r="O229"/>
  <c r="N229"/>
  <c r="P229"/>
  <c r="M229"/>
  <c r="M230" l="1"/>
  <c r="O230"/>
  <c r="P230"/>
  <c r="N230"/>
  <c r="Q230"/>
  <c r="P231"/>
  <c r="Q231"/>
  <c r="M231"/>
  <c r="O231"/>
  <c r="N231"/>
  <c r="K7" i="23"/>
  <c r="L7" s="1"/>
  <c r="P7" s="1"/>
  <c r="K8" l="1"/>
  <c r="K9" s="1"/>
  <c r="K10" s="1"/>
  <c r="M7"/>
  <c r="N7"/>
  <c r="Q7"/>
  <c r="L9" l="1"/>
  <c r="P9" s="1"/>
  <c r="L8"/>
  <c r="P8" s="1"/>
  <c r="K11"/>
  <c r="L10"/>
  <c r="P10" s="1"/>
  <c r="Q9" l="1"/>
  <c r="Q8"/>
  <c r="N8"/>
  <c r="M8"/>
  <c r="N9"/>
  <c r="M9"/>
  <c r="M10"/>
  <c r="Q10"/>
  <c r="N10"/>
  <c r="K12"/>
  <c r="L12" s="1"/>
  <c r="P12" s="1"/>
  <c r="L11"/>
  <c r="P11" s="1"/>
  <c r="K16"/>
  <c r="N12" l="1"/>
  <c r="M12"/>
  <c r="Q12"/>
  <c r="L16"/>
  <c r="P16" s="1"/>
  <c r="K17"/>
  <c r="Q11"/>
  <c r="M11"/>
  <c r="N11"/>
  <c r="N16" l="1"/>
  <c r="M16"/>
  <c r="Q16"/>
  <c r="L17"/>
  <c r="P17" s="1"/>
  <c r="K18"/>
  <c r="N17" l="1"/>
  <c r="M17"/>
  <c r="Q17"/>
  <c r="L18"/>
  <c r="P18" s="1"/>
  <c r="K19"/>
  <c r="M18" l="1"/>
  <c r="N18"/>
  <c r="Q18"/>
  <c r="L19"/>
  <c r="P19" s="1"/>
  <c r="K20"/>
  <c r="M19" l="1"/>
  <c r="Q19"/>
  <c r="N19"/>
  <c r="K25"/>
  <c r="L20"/>
  <c r="P20" s="1"/>
  <c r="K26" l="1"/>
  <c r="L25"/>
  <c r="P25" s="1"/>
  <c r="N20"/>
  <c r="M20"/>
  <c r="Q20"/>
  <c r="N25" l="1"/>
  <c r="Q25"/>
  <c r="M25"/>
  <c r="L26"/>
  <c r="P26" s="1"/>
  <c r="K27"/>
  <c r="Q26" l="1"/>
  <c r="N26"/>
  <c r="M26"/>
  <c r="L27"/>
  <c r="P27" s="1"/>
  <c r="K28"/>
  <c r="M27" l="1"/>
  <c r="N27"/>
  <c r="Q27"/>
  <c r="K29"/>
  <c r="L28"/>
  <c r="P28" s="1"/>
  <c r="K34" l="1"/>
  <c r="L29"/>
  <c r="P29" s="1"/>
  <c r="M28"/>
  <c r="Q28"/>
  <c r="N28"/>
  <c r="M29" l="1"/>
  <c r="Q29"/>
  <c r="N29"/>
  <c r="L34"/>
  <c r="P34" s="1"/>
  <c r="K35"/>
  <c r="M34" l="1"/>
  <c r="N34"/>
  <c r="Q34"/>
  <c r="L35"/>
  <c r="P35" s="1"/>
  <c r="K36"/>
  <c r="M35" l="1"/>
  <c r="Q35"/>
  <c r="N35"/>
  <c r="L36"/>
  <c r="P36" s="1"/>
  <c r="K37"/>
  <c r="Q36" l="1"/>
  <c r="N36"/>
  <c r="M36"/>
  <c r="K38"/>
  <c r="L37"/>
  <c r="P37" s="1"/>
  <c r="K43" l="1"/>
  <c r="L38"/>
  <c r="P38" s="1"/>
  <c r="Q37"/>
  <c r="N37"/>
  <c r="M37"/>
  <c r="Q38" l="1"/>
  <c r="M38"/>
  <c r="N38"/>
  <c r="K44"/>
  <c r="L43"/>
  <c r="P43" s="1"/>
  <c r="K45" l="1"/>
  <c r="L44"/>
  <c r="P44" s="1"/>
  <c r="M43"/>
  <c r="Q43"/>
  <c r="N43"/>
  <c r="Q44" l="1"/>
  <c r="N44"/>
  <c r="M44"/>
  <c r="K46"/>
  <c r="L45"/>
  <c r="P45" s="1"/>
  <c r="L46" l="1"/>
  <c r="P46" s="1"/>
  <c r="K47"/>
  <c r="Q45"/>
  <c r="N45"/>
  <c r="M45"/>
  <c r="L47" l="1"/>
  <c r="P47" s="1"/>
  <c r="K52"/>
  <c r="N46"/>
  <c r="Q46"/>
  <c r="M46"/>
  <c r="K53" l="1"/>
  <c r="L52"/>
  <c r="P52" s="1"/>
  <c r="M47"/>
  <c r="Q47"/>
  <c r="N47"/>
  <c r="Q52" l="1"/>
  <c r="M52"/>
  <c r="N52"/>
  <c r="L53"/>
  <c r="P53" s="1"/>
  <c r="K54"/>
  <c r="N53" l="1"/>
  <c r="M53"/>
  <c r="Q53"/>
  <c r="L54"/>
  <c r="P54" s="1"/>
  <c r="K55"/>
  <c r="Q54" l="1"/>
  <c r="N54"/>
  <c r="M54"/>
  <c r="L55"/>
  <c r="P55" s="1"/>
  <c r="K56"/>
  <c r="N55" l="1"/>
  <c r="Q55"/>
  <c r="M55"/>
  <c r="L56"/>
  <c r="P56" s="1"/>
  <c r="K61"/>
  <c r="Q56" l="1"/>
  <c r="M56"/>
  <c r="N56"/>
  <c r="L61"/>
  <c r="P61" s="1"/>
  <c r="K62"/>
  <c r="M61" l="1"/>
  <c r="Q61"/>
  <c r="N61"/>
  <c r="L62"/>
  <c r="P62" s="1"/>
  <c r="K63"/>
  <c r="M62" l="1"/>
  <c r="N62"/>
  <c r="Q62"/>
  <c r="L63"/>
  <c r="P63" s="1"/>
  <c r="K64"/>
  <c r="Q63" l="1"/>
  <c r="N63"/>
  <c r="M63"/>
  <c r="L64"/>
  <c r="P64" s="1"/>
  <c r="K65"/>
  <c r="N64" l="1"/>
  <c r="Q64"/>
  <c r="M64"/>
  <c r="L65"/>
  <c r="P65" s="1"/>
  <c r="K70"/>
  <c r="M65" l="1"/>
  <c r="Q65"/>
  <c r="N65"/>
  <c r="K71"/>
  <c r="L70"/>
  <c r="P70" s="1"/>
  <c r="L71" l="1"/>
  <c r="P71" s="1"/>
  <c r="K72"/>
  <c r="M70"/>
  <c r="N70"/>
  <c r="Q70"/>
  <c r="K73" l="1"/>
  <c r="L72"/>
  <c r="P72" s="1"/>
  <c r="Q71"/>
  <c r="N71"/>
  <c r="M71"/>
  <c r="N72" l="1"/>
  <c r="Q72"/>
  <c r="M72"/>
  <c r="L73"/>
  <c r="P73" s="1"/>
  <c r="K74"/>
  <c r="M73" l="1"/>
  <c r="Q73"/>
  <c r="N73"/>
  <c r="L74"/>
  <c r="P74" s="1"/>
  <c r="K79"/>
  <c r="M74" l="1"/>
  <c r="N74"/>
  <c r="Q74"/>
  <c r="K80"/>
  <c r="L79"/>
  <c r="P79" s="1"/>
  <c r="K81" l="1"/>
  <c r="L80"/>
  <c r="P80" s="1"/>
  <c r="Q79"/>
  <c r="M79"/>
  <c r="N79"/>
  <c r="N80" l="1"/>
  <c r="Q80"/>
  <c r="M80"/>
  <c r="L81"/>
  <c r="P81" s="1"/>
  <c r="K82"/>
  <c r="M81" l="1"/>
  <c r="Q81"/>
  <c r="N81"/>
  <c r="L82"/>
  <c r="P82" s="1"/>
  <c r="K83"/>
  <c r="M82" l="1"/>
  <c r="N82"/>
  <c r="Q82"/>
  <c r="K88"/>
  <c r="L83"/>
  <c r="P83" s="1"/>
  <c r="L88" l="1"/>
  <c r="P88" s="1"/>
  <c r="K89"/>
  <c r="Q83"/>
  <c r="N83"/>
  <c r="M83"/>
  <c r="L89" l="1"/>
  <c r="P89" s="1"/>
  <c r="K90"/>
  <c r="Q88"/>
  <c r="N88"/>
  <c r="M88"/>
  <c r="K91" l="1"/>
  <c r="L90"/>
  <c r="P90" s="1"/>
  <c r="M89"/>
  <c r="Q89"/>
  <c r="N89"/>
  <c r="M90" l="1"/>
  <c r="N90"/>
  <c r="Q90"/>
  <c r="L91"/>
  <c r="P91" s="1"/>
  <c r="K92"/>
  <c r="Q91" l="1"/>
  <c r="M91"/>
  <c r="N91"/>
  <c r="L92"/>
  <c r="P92" s="1"/>
  <c r="K97"/>
  <c r="Q92" l="1"/>
  <c r="M92"/>
  <c r="N92"/>
  <c r="L97"/>
  <c r="P97" s="1"/>
  <c r="K98"/>
  <c r="M97" l="1"/>
  <c r="N97"/>
  <c r="Q97"/>
  <c r="L98"/>
  <c r="P98" s="1"/>
  <c r="K99"/>
  <c r="M98" l="1"/>
  <c r="Q98"/>
  <c r="N98"/>
  <c r="L99"/>
  <c r="P99" s="1"/>
  <c r="K100"/>
  <c r="N99" l="1"/>
  <c r="M99"/>
  <c r="Q99"/>
  <c r="L100"/>
  <c r="P100" s="1"/>
  <c r="K101"/>
  <c r="M100" l="1"/>
  <c r="Q100"/>
  <c r="N100"/>
  <c r="L101"/>
  <c r="P101" s="1"/>
  <c r="K106"/>
  <c r="Q101" l="1"/>
  <c r="M101"/>
  <c r="N101"/>
  <c r="K107"/>
  <c r="L106"/>
  <c r="P106" s="1"/>
  <c r="L107" l="1"/>
  <c r="P107" s="1"/>
  <c r="K108"/>
  <c r="M106"/>
  <c r="N106"/>
  <c r="Q106"/>
  <c r="K109" l="1"/>
  <c r="L108"/>
  <c r="P108" s="1"/>
  <c r="N107"/>
  <c r="M107"/>
  <c r="Q107"/>
  <c r="M108" l="1"/>
  <c r="N108"/>
  <c r="Q108"/>
  <c r="L109"/>
  <c r="P109" s="1"/>
  <c r="K110"/>
  <c r="Q109" l="1"/>
  <c r="M109"/>
  <c r="N109"/>
  <c r="K115"/>
  <c r="L110"/>
  <c r="P110" s="1"/>
  <c r="K116" l="1"/>
  <c r="L115"/>
  <c r="P115" s="1"/>
  <c r="N110"/>
  <c r="M110"/>
  <c r="Q110"/>
  <c r="Q115" l="1"/>
  <c r="N115"/>
  <c r="M115"/>
  <c r="K117"/>
  <c r="L116"/>
  <c r="P116" s="1"/>
  <c r="L117" l="1"/>
  <c r="P117" s="1"/>
  <c r="K118"/>
  <c r="M116"/>
  <c r="N116"/>
  <c r="Q116"/>
  <c r="K119" l="1"/>
  <c r="L118"/>
  <c r="P118" s="1"/>
  <c r="N117"/>
  <c r="Q117"/>
  <c r="M117"/>
  <c r="M118" l="1"/>
  <c r="N118"/>
  <c r="Q118"/>
  <c r="K124"/>
  <c r="L119"/>
  <c r="P119" s="1"/>
  <c r="L124" l="1"/>
  <c r="P124" s="1"/>
  <c r="K125"/>
  <c r="M119"/>
  <c r="Q119"/>
  <c r="N119"/>
  <c r="L125" l="1"/>
  <c r="P125" s="1"/>
  <c r="K126"/>
  <c r="Q124"/>
  <c r="M124"/>
  <c r="N124"/>
  <c r="L126" l="1"/>
  <c r="P126" s="1"/>
  <c r="K127"/>
  <c r="N125"/>
  <c r="Q125"/>
  <c r="M125"/>
  <c r="L127" l="1"/>
  <c r="P127" s="1"/>
  <c r="K128"/>
  <c r="M126"/>
  <c r="N126"/>
  <c r="Q126"/>
  <c r="K133" l="1"/>
  <c r="L128"/>
  <c r="P128" s="1"/>
  <c r="M127"/>
  <c r="Q127"/>
  <c r="N127"/>
  <c r="N128" l="1"/>
  <c r="Q128"/>
  <c r="M128"/>
  <c r="L133"/>
  <c r="P133" s="1"/>
  <c r="K134"/>
  <c r="Q133" l="1"/>
  <c r="M133"/>
  <c r="N133"/>
  <c r="L134"/>
  <c r="P134" s="1"/>
  <c r="K135"/>
  <c r="M134" l="1"/>
  <c r="N134"/>
  <c r="Q134"/>
  <c r="L135"/>
  <c r="P135" s="1"/>
  <c r="K136"/>
  <c r="M135" l="1"/>
  <c r="Q135"/>
  <c r="N135"/>
  <c r="L136"/>
  <c r="P136" s="1"/>
  <c r="K137"/>
  <c r="N136" l="1"/>
  <c r="Q136"/>
  <c r="M136"/>
  <c r="L137"/>
  <c r="P137" s="1"/>
  <c r="K142"/>
  <c r="N137" l="1"/>
  <c r="M137"/>
  <c r="Q137"/>
  <c r="K143"/>
  <c r="L142"/>
  <c r="L143" l="1"/>
  <c r="K144"/>
  <c r="Q142"/>
  <c r="N142"/>
  <c r="M142"/>
  <c r="L144" l="1"/>
  <c r="K145"/>
  <c r="M143"/>
  <c r="N143"/>
  <c r="Q143"/>
  <c r="L145" l="1"/>
  <c r="K146"/>
  <c r="M144"/>
  <c r="N144"/>
  <c r="Q144"/>
  <c r="K151" l="1"/>
  <c r="L146"/>
  <c r="N145"/>
  <c r="Q145"/>
  <c r="M145"/>
  <c r="N146" l="1"/>
  <c r="M146"/>
  <c r="Q146"/>
  <c r="K152"/>
  <c r="L151"/>
  <c r="L152" l="1"/>
  <c r="K153"/>
  <c r="Q151"/>
  <c r="N151"/>
  <c r="M151"/>
  <c r="L153" l="1"/>
  <c r="K154"/>
  <c r="Q152"/>
  <c r="M152"/>
  <c r="N152"/>
  <c r="L154" l="1"/>
  <c r="K155"/>
  <c r="Q153"/>
  <c r="M153"/>
  <c r="N153"/>
  <c r="L155" l="1"/>
  <c r="K160"/>
  <c r="M154"/>
  <c r="N154"/>
  <c r="Q154"/>
  <c r="L160" l="1"/>
  <c r="K161"/>
  <c r="Q155"/>
  <c r="M155"/>
  <c r="N155"/>
  <c r="L161" l="1"/>
  <c r="K162"/>
  <c r="Q160"/>
  <c r="M160"/>
  <c r="N160"/>
  <c r="L162" l="1"/>
  <c r="K163"/>
  <c r="Q161"/>
  <c r="N161"/>
  <c r="M161"/>
  <c r="L163" l="1"/>
  <c r="K164"/>
  <c r="N162"/>
  <c r="M162"/>
  <c r="Q162"/>
  <c r="L164" l="1"/>
  <c r="K169"/>
  <c r="Q163"/>
  <c r="M163"/>
  <c r="N163"/>
  <c r="L169" l="1"/>
  <c r="K170"/>
  <c r="N164"/>
  <c r="Q164"/>
  <c r="M164"/>
  <c r="L170" l="1"/>
  <c r="K171"/>
  <c r="Q169"/>
  <c r="N169"/>
  <c r="M169"/>
  <c r="L171" l="1"/>
  <c r="K172"/>
  <c r="Q170"/>
  <c r="N170"/>
  <c r="M170"/>
  <c r="L172" l="1"/>
  <c r="K173"/>
  <c r="M171"/>
  <c r="N171"/>
  <c r="Q171"/>
  <c r="L173" l="1"/>
  <c r="K178"/>
  <c r="N172"/>
  <c r="Q172"/>
  <c r="M172"/>
  <c r="L178" l="1"/>
  <c r="K179"/>
  <c r="N173"/>
  <c r="M173"/>
  <c r="Q173"/>
  <c r="L179" l="1"/>
  <c r="K180"/>
  <c r="N178"/>
  <c r="M178"/>
  <c r="Q178"/>
  <c r="L180" l="1"/>
  <c r="K181"/>
  <c r="Q179"/>
  <c r="M179"/>
  <c r="N179"/>
  <c r="L181" l="1"/>
  <c r="K182"/>
  <c r="L182" s="1"/>
  <c r="Q180"/>
  <c r="M180"/>
  <c r="N180"/>
  <c r="N182" l="1"/>
  <c r="Q182"/>
  <c r="M182"/>
  <c r="N181"/>
  <c r="M181"/>
  <c r="Q181"/>
</calcChain>
</file>

<file path=xl/sharedStrings.xml><?xml version="1.0" encoding="utf-8"?>
<sst xmlns="http://schemas.openxmlformats.org/spreadsheetml/2006/main" count="9234" uniqueCount="4315">
  <si>
    <t>Код</t>
  </si>
  <si>
    <t>Артикул</t>
  </si>
  <si>
    <t>Наименование</t>
  </si>
  <si>
    <t>Ед. изм.</t>
  </si>
  <si>
    <t>м</t>
  </si>
  <si>
    <t>шт</t>
  </si>
  <si>
    <t xml:space="preserve">СПЛП </t>
  </si>
  <si>
    <t>ОП-200</t>
  </si>
  <si>
    <t>ОП-300</t>
  </si>
  <si>
    <t>ОП-400</t>
  </si>
  <si>
    <t>ОП-500</t>
  </si>
  <si>
    <t>МПУ</t>
  </si>
  <si>
    <t xml:space="preserve">ОП-С-100 </t>
  </si>
  <si>
    <t xml:space="preserve">ОП-С-200 </t>
  </si>
  <si>
    <t xml:space="preserve">ОП-С-300 </t>
  </si>
  <si>
    <t xml:space="preserve">ОП-L-100 </t>
  </si>
  <si>
    <t xml:space="preserve">ОП-L-200 </t>
  </si>
  <si>
    <t xml:space="preserve">ОП-L-400 </t>
  </si>
  <si>
    <t xml:space="preserve">ОП-L-300 </t>
  </si>
  <si>
    <t>КПНЛ-300</t>
  </si>
  <si>
    <t xml:space="preserve">ППШ </t>
  </si>
  <si>
    <t>СДЛ</t>
  </si>
  <si>
    <t>СОЛ</t>
  </si>
  <si>
    <t xml:space="preserve">СПБ </t>
  </si>
  <si>
    <t>ОПБ-150</t>
  </si>
  <si>
    <t>ОПБ-200</t>
  </si>
  <si>
    <t>ОПБ-300</t>
  </si>
  <si>
    <t>ОПБ-400</t>
  </si>
  <si>
    <t>СОЛ  ЛИДЕР Соединитель  одинарный  ( комплект )</t>
  </si>
  <si>
    <t>СДЛ ЛИДЕР Соединитель  двойной ( комплект )</t>
  </si>
  <si>
    <t xml:space="preserve">СПБ ЛИДЕР Соединитель проволочного лотка безвинтовой </t>
  </si>
  <si>
    <t>СПЛП ЛИДЕР Соединитель проволочного лотка перфорированный</t>
  </si>
  <si>
    <t>ППШ ЛИДЕР Площадка подвеса под шпильку 52х52</t>
  </si>
  <si>
    <t>МПУ ЛИДЕР Монтажная плата универсальная</t>
  </si>
  <si>
    <t xml:space="preserve">ОП-L-150 </t>
  </si>
  <si>
    <t>ПЛЛ-100.35 ЛИДЕР Лоток проволочный 100х35х3000</t>
  </si>
  <si>
    <t>ПЛЛ-200.35 ЛИДЕР Лоток проволочный 200х35х3000</t>
  </si>
  <si>
    <t>ПЛЛ-300.35 ЛИДЕР Лоток проволочный 300х35х3000</t>
  </si>
  <si>
    <t>ПЛЛ-400.35 ЛИДЕР Лоток проволочный 400х35х3000</t>
  </si>
  <si>
    <t>ПЛЛ-500.35 ЛИДЕР Лоток проволочный 500х35х3000</t>
  </si>
  <si>
    <t>ПЛЛ-60.60 ЛИДЕР Лоток проволочный 60х60х3000</t>
  </si>
  <si>
    <t>ПЛЛ-100.60 ЛИДЕР Лоток проволочный 100х60х3000</t>
  </si>
  <si>
    <t>ПЛЛ-150.60 ЛИДЕР Лоток проволочный 150х60х3000</t>
  </si>
  <si>
    <t>ПЛЛ-200.60 ЛИДЕР Лоток проволочный 200х60х3000</t>
  </si>
  <si>
    <t>ПЛЛ-300.60 ЛИДЕР Лоток проволочный 300х60х3000</t>
  </si>
  <si>
    <t>ПЛЛ-400.60 ЛИДЕР Лоток проволочный 400х60х3000</t>
  </si>
  <si>
    <t>ПЛЛ-500.60 ЛИДЕР Лоток проволочный 500х60х3000</t>
  </si>
  <si>
    <t>ПЛЛ-600.60 ЛИДЕР Лоток проволочный 600х60х3000</t>
  </si>
  <si>
    <t>ПЛЛ-100.85 ЛИДЕР Лоток проволочный 100х85х3000</t>
  </si>
  <si>
    <t>ПЛЛ-150.85 ЛИДЕР Лоток проволочный 150х85х3000</t>
  </si>
  <si>
    <t>ПЛЛ-200.85 ЛИДЕР Лоток проволочный 200х85х3000</t>
  </si>
  <si>
    <t>ПЛЛ-300.85 ЛИДЕР Лоток проволочный 300х85х3000</t>
  </si>
  <si>
    <t>ПЛЛ-400.85 ЛИДЕР Лоток проволочный 400х85х3000</t>
  </si>
  <si>
    <t>ПЛЛ-500.85 ЛИДЕР Лоток проволочный 500х85х3000</t>
  </si>
  <si>
    <t>ПЛЛ-600.85 ЛИДЕР Лоток проволочный 600х85х3000</t>
  </si>
  <si>
    <t>ПЛЛ-150.105 ЛИДЕР Лоток проволочный 150х105х3000</t>
  </si>
  <si>
    <t>ПЛЛ-200.105 ЛИДЕР Лоток проволочный 200х105х3000</t>
  </si>
  <si>
    <t>ПЛЛ-300.105 ЛИДЕР Лоток проволочный 300х105х3000</t>
  </si>
  <si>
    <t>ПЛЛ-400.105 ЛИДЕР Лоток проволочный 400х105х3000</t>
  </si>
  <si>
    <t>ПЛЛ-500.105 ЛИДЕР Лоток проволочный 500х105х3000</t>
  </si>
  <si>
    <t>ПЛЛ-600.105 ЛИДЕР Лоток проволочный 600х105х3000</t>
  </si>
  <si>
    <t>Проволочные лотки ЛИДЕР усиленные серии ПЛЛУ    (толщина  проволоки 5мм)</t>
  </si>
  <si>
    <t>ПЛЛУ-400.60 ЛИДЕР Лоток проволочный усиленный 400х60х3000</t>
  </si>
  <si>
    <t>ПЛЛУ-500.60 ЛИДЕР Лоток проволочный усиленный 500х60х3000</t>
  </si>
  <si>
    <t>ПЛЛУ-600.60 ЛИДЕР Лоток проволочный усиленный 600х60х3000</t>
  </si>
  <si>
    <t>ПЛЛУ-300.85 ЛИДЕР Лоток проволочный усиленный 300х85х3000</t>
  </si>
  <si>
    <t>ПЛЛУ-400.85 ЛИДЕР Лоток проволочный усиленный 400х85х3000</t>
  </si>
  <si>
    <t>ПЛЛУ-500.85 ЛИДЕР Лоток проволочный усиленный 500х85х3000</t>
  </si>
  <si>
    <t>ПЛЛУ-600.85 ЛИДЕР Лоток проволочный усиленный 600х85х3000</t>
  </si>
  <si>
    <t>ПЛЛУ-300.105 ЛИДЕР Лоток проволочный усиленный 300х105х3000</t>
  </si>
  <si>
    <t>ПЛЛУ-400.105 ЛИДЕР Лоток проволочный усиленный 400х105х3000</t>
  </si>
  <si>
    <t>ПЛЛУ-500.105 ЛИДЕР Лоток проволочный усиленный 500х105х3000</t>
  </si>
  <si>
    <t>ПЛЛУ-600.105 ЛИДЕР Лоток проволочный усиленный 600х105х3000</t>
  </si>
  <si>
    <t xml:space="preserve">ОП-LБ-100 </t>
  </si>
  <si>
    <t xml:space="preserve">ОП-LБ-200 </t>
  </si>
  <si>
    <t xml:space="preserve">ОП-LБ-150 </t>
  </si>
  <si>
    <t>Кол-во в уп.</t>
  </si>
  <si>
    <t>ОПБ-500</t>
  </si>
  <si>
    <t>ОП-СБ ЛИДЕР Омега профиль С-образный безвинтовой ЛИДЕР 300</t>
  </si>
  <si>
    <t xml:space="preserve">ОП-СБ-300 </t>
  </si>
  <si>
    <t>ОП-СБ ЛИДЕР Омега-профиль С-образный безвинтовой ЛИДЕР 200</t>
  </si>
  <si>
    <t xml:space="preserve">ОП-СБ-200 </t>
  </si>
  <si>
    <t>ОП-СБ ЛИДЕР Омега-профиль С-образный безвинтовой ЛИДЕР 150</t>
  </si>
  <si>
    <t xml:space="preserve">ОП-СБ-150 </t>
  </si>
  <si>
    <t>ОП-СБ ЛИДЕР Омега-профиль С-образный безвинтовой ЛИДЕР 100</t>
  </si>
  <si>
    <t xml:space="preserve">ОП-СБ-100 </t>
  </si>
  <si>
    <t xml:space="preserve">ОП-С-150 </t>
  </si>
  <si>
    <t>ОП-LБ ЛИДЕР Омега профиль L-образный безвинтовой ЛИДЕР 400</t>
  </si>
  <si>
    <t xml:space="preserve">ОП-LБ-400 </t>
  </si>
  <si>
    <t>ОП-LБ ЛИДЕР Омега профиль L-образный безвинтовой ЛИДЕР 300</t>
  </si>
  <si>
    <t xml:space="preserve">ОП-LБ-300 </t>
  </si>
  <si>
    <t>ОП-LБ ЛИДЕР Омега профиль L-образный безвинтовой ЛИДЕР 200</t>
  </si>
  <si>
    <t>ОП-LБ ЛИДЕР Омега-профиль L-образный безвинтовой ЛИДЕР 150</t>
  </si>
  <si>
    <t>ОП-LБ ЛИДЕР Омега-профиль L-образный безвинтовой ЛИДЕР 100</t>
  </si>
  <si>
    <t>КППЛС</t>
  </si>
  <si>
    <t>Короба блочные ККБ</t>
  </si>
  <si>
    <t>Миникороба</t>
  </si>
  <si>
    <t>Метизы, крепеж, такелаж</t>
  </si>
  <si>
    <t>КППЛZ</t>
  </si>
  <si>
    <t>Тариф</t>
  </si>
  <si>
    <t>Вес кг.</t>
  </si>
  <si>
    <t>КПНЛ-100</t>
  </si>
  <si>
    <t>КПНЛ-150</t>
  </si>
  <si>
    <t>КПНЛ-200</t>
  </si>
  <si>
    <t>КПНЛ-400</t>
  </si>
  <si>
    <t>КПНЛ-500</t>
  </si>
  <si>
    <t>КПНЛ-600</t>
  </si>
  <si>
    <t xml:space="preserve"> Цена с вашей скидкой </t>
  </si>
  <si>
    <t>СН 100</t>
  </si>
  <si>
    <t>СН 150</t>
  </si>
  <si>
    <t>СН 300</t>
  </si>
  <si>
    <t>СН 400</t>
  </si>
  <si>
    <t>КППЛZ  ЛИДЕР Кронштейн потолочный ЛИДЕР Z-образный</t>
  </si>
  <si>
    <t>СТР8</t>
  </si>
  <si>
    <t xml:space="preserve">СТР8  ЛИДЕР Струбцина М8 (комплект) </t>
  </si>
  <si>
    <t>компл.</t>
  </si>
  <si>
    <t>СТР10</t>
  </si>
  <si>
    <t xml:space="preserve">СТР10 ЛИДЕР Струбцина М10 (комплект) </t>
  </si>
  <si>
    <t>К-12М8</t>
  </si>
  <si>
    <t>К-12М10</t>
  </si>
  <si>
    <t>СТР12</t>
  </si>
  <si>
    <t xml:space="preserve">СТР12 ЛИДЕР Струбцина М12 (комплект) </t>
  </si>
  <si>
    <t xml:space="preserve">                                  Лотки монтажные неперфорированные                                                                </t>
  </si>
  <si>
    <t>Оглавление &gt;&gt;&gt;&gt;</t>
  </si>
  <si>
    <t>Основание</t>
  </si>
  <si>
    <t>Борт</t>
  </si>
  <si>
    <t>Толщина</t>
  </si>
  <si>
    <t>Выберите по основанию, борту или толщине &gt;&gt;&gt;&gt;&gt;</t>
  </si>
  <si>
    <t>мм</t>
  </si>
  <si>
    <t>кг</t>
  </si>
  <si>
    <t>ЛМЗУ90; ЛМЗП; ЛМЗС; ЛМЗО 50 х 50, S0.7 </t>
  </si>
  <si>
    <t xml:space="preserve">ЛМЗТ600х80, т. 1,5 мм, Т-секция </t>
  </si>
  <si>
    <t xml:space="preserve">ЛМЗТ600х80, т. 1,2 мм, Т-секция </t>
  </si>
  <si>
    <t xml:space="preserve">ЛМЗТ600х80, т. 1,0 мм, Т-секция </t>
  </si>
  <si>
    <t xml:space="preserve">ЛМЗТ600х70, т. 1,5 мм, Т-секция </t>
  </si>
  <si>
    <t xml:space="preserve">ЛМЗТ600х70, т. 1,2 мм, Т-секция </t>
  </si>
  <si>
    <t xml:space="preserve">ЛМЗТ600х70, т. 1,0 мм, Т-секция </t>
  </si>
  <si>
    <t xml:space="preserve">ЛМЗТ600х60, т. 1,5 мм, Т-секция </t>
  </si>
  <si>
    <t xml:space="preserve">ЛМЗТ600х60, т. 1,2 мм, Т-секция </t>
  </si>
  <si>
    <t xml:space="preserve">ЛМЗТ600х60, т. 1,0 мм, Т-секция </t>
  </si>
  <si>
    <t xml:space="preserve">ЛМЗТ600х50, т. 1,5 мм, Т-секция </t>
  </si>
  <si>
    <t xml:space="preserve">ЛМЗТ600х50, т. 1,2 мм, Т-секция </t>
  </si>
  <si>
    <t xml:space="preserve">ЛМЗТ600х50, т. 1,0 мм, Т-секция </t>
  </si>
  <si>
    <t xml:space="preserve">ЛМЗТ600х200, т. 1,5 мм, Т-секция </t>
  </si>
  <si>
    <t xml:space="preserve">ЛМЗТ600х200, т. 1,2 мм, Т-секция </t>
  </si>
  <si>
    <t xml:space="preserve">ЛМЗТ600х200, т. 1,0 мм, Т-секция </t>
  </si>
  <si>
    <t xml:space="preserve">ЛМЗТ600х150, т. 1,5 мм, Т-секция </t>
  </si>
  <si>
    <t xml:space="preserve">ЛМЗТ600х150, т. 1,2 мм, Т-секция </t>
  </si>
  <si>
    <t xml:space="preserve">ЛМЗТ600х150, т. 1,0 мм, Т-секция </t>
  </si>
  <si>
    <t xml:space="preserve">ЛМЗТ600х100, т. 1,5 мм, Т-секция </t>
  </si>
  <si>
    <t xml:space="preserve">ЛМЗТ600х100, т. 1,2 мм, Т-секция </t>
  </si>
  <si>
    <t xml:space="preserve">ЛМЗТ600х100, т. 1,0 мм, Т-секция </t>
  </si>
  <si>
    <t xml:space="preserve">ЛМЗТ50х50, т. 1,5 мм, Т-секция </t>
  </si>
  <si>
    <t xml:space="preserve">ЛМЗТ50х50, т. 1,2 мм, Т-секция </t>
  </si>
  <si>
    <t xml:space="preserve">ЛМЗТ50х50, т. 1,0 мм, Т-секция </t>
  </si>
  <si>
    <t xml:space="preserve">ЛМЗТ50х50, т. 0,7 мм, Т-секция </t>
  </si>
  <si>
    <t xml:space="preserve">ЛМЗТ500х80, т. 1,5 мм, Т-секция </t>
  </si>
  <si>
    <t xml:space="preserve">ЛМЗТ500х80, т. 1,2 мм, Т-секция </t>
  </si>
  <si>
    <t xml:space="preserve">ЛМЗТ500х80, т. 1,0 мм, Т-секция </t>
  </si>
  <si>
    <t xml:space="preserve">ЛМЗТ500х70, т. 1,5 мм, Т-секция </t>
  </si>
  <si>
    <t xml:space="preserve">ЛМЗТ500х70, т. 1,2 мм, Т-секция </t>
  </si>
  <si>
    <t xml:space="preserve">ЛМЗТ500х70, т. 1,0 мм, Т-секция </t>
  </si>
  <si>
    <t xml:space="preserve">ЛМЗТ500х60, т. 1,5 мм, Т-секция </t>
  </si>
  <si>
    <t xml:space="preserve">ЛМЗТ500х60, т. 1,2 мм, Т-секция </t>
  </si>
  <si>
    <t xml:space="preserve">ЛМЗТ500х60, т. 1,0 мм, Т-секция </t>
  </si>
  <si>
    <t xml:space="preserve">ЛМЗТ500х50, т. 1,5 мм, Т-секция </t>
  </si>
  <si>
    <t xml:space="preserve">ЛМЗТ500х50, т. 1,2 мм, Т-секция </t>
  </si>
  <si>
    <t xml:space="preserve">ЛМЗТ500х50, т. 1,0 мм, Т-секция </t>
  </si>
  <si>
    <t xml:space="preserve">ЛМЗТ500х200, т. 1,5 мм, Т-секция </t>
  </si>
  <si>
    <t xml:space="preserve">ЛМЗТ500х200, т. 1,2 мм, Т-секция </t>
  </si>
  <si>
    <t xml:space="preserve">ЛМЗТ500х200, т. 1,0 мм, Т-секция </t>
  </si>
  <si>
    <t xml:space="preserve">ЛМЗТ500х150, т. 1,5 мм, Т-секция </t>
  </si>
  <si>
    <t xml:space="preserve">ЛМЗТ500х150, т. 1,2 мм, Т-секция </t>
  </si>
  <si>
    <t xml:space="preserve">ЛМЗТ500х150, т. 1,0 мм, Т-секция </t>
  </si>
  <si>
    <t xml:space="preserve">ЛМЗТ500х100, т. 1,5 мм, Т-секция </t>
  </si>
  <si>
    <t xml:space="preserve">ЛМЗТ500х100, т. 1,2 мм, Т-секция </t>
  </si>
  <si>
    <t xml:space="preserve">ЛМЗТ500х100, т. 1,0 мм, Т-секция </t>
  </si>
  <si>
    <t xml:space="preserve">ЛМЗТ400х80, т. 1,5 мм, Т-секция </t>
  </si>
  <si>
    <t xml:space="preserve">ЛМЗТ400х80, т. 1,2 мм, Т-секция </t>
  </si>
  <si>
    <t xml:space="preserve">ЛМЗТ400х80, т. 1,0 мм, Т-секция </t>
  </si>
  <si>
    <t xml:space="preserve">ЛМЗТ400х80, т. 0,7 мм, Т-секция </t>
  </si>
  <si>
    <t xml:space="preserve">ЛМЗТ400х70, т. 1,5 мм, Т-секция </t>
  </si>
  <si>
    <t xml:space="preserve">ЛМЗТ400х70, т. 1,2 мм, Т-секция </t>
  </si>
  <si>
    <t xml:space="preserve">ЛМЗТ400х70, т. 1,0 мм, Т-секция </t>
  </si>
  <si>
    <t xml:space="preserve">ЛМЗТ400х70, т. 0,7 мм, Т-секция </t>
  </si>
  <si>
    <t xml:space="preserve">ЛМЗТ400х60, т. 1,5 мм, Т-секция </t>
  </si>
  <si>
    <t xml:space="preserve">ЛМЗТ400х60, т. 1,2 мм, Т-секция </t>
  </si>
  <si>
    <t xml:space="preserve">ЛМЗТ400х60, т. 1,0 мм, Т-секция </t>
  </si>
  <si>
    <t xml:space="preserve">ЛМЗТ400х60, т. 0,7 мм, Т-секция </t>
  </si>
  <si>
    <t xml:space="preserve">ЛМЗТ400х50, т. 1,5 мм, Т-секция </t>
  </si>
  <si>
    <t xml:space="preserve">ЛМЗТ400х50, т. 1,2 мм, Т-секция </t>
  </si>
  <si>
    <t xml:space="preserve">ЛМЗТ400х50, т. 1,0 мм, Т-секция </t>
  </si>
  <si>
    <t xml:space="preserve">ЛМЗТ400х50, т. 0,7 мм, Т-секция </t>
  </si>
  <si>
    <t xml:space="preserve">ЛМЗТ400х200, т. 1,5 мм, Т-секция </t>
  </si>
  <si>
    <t xml:space="preserve">ЛМЗТ400х200, т. 1,2 мм, Т-секция </t>
  </si>
  <si>
    <t xml:space="preserve">ЛМЗТ400х200, т. 1,0 мм, Т-секция </t>
  </si>
  <si>
    <t xml:space="preserve">ЛМЗТ400х150, т. 1,5 мм, Т-секция </t>
  </si>
  <si>
    <t xml:space="preserve">ЛМЗТ400х150, т. 1,2 мм, Т-секция </t>
  </si>
  <si>
    <t xml:space="preserve">ЛМЗТ400х150, т. 1,0 мм, Т-секция </t>
  </si>
  <si>
    <t xml:space="preserve">ЛМЗТ400х100, т. 1,5 мм, Т-секция </t>
  </si>
  <si>
    <t xml:space="preserve">ЛМЗТ400х100, т. 1,2 мм, Т-секция </t>
  </si>
  <si>
    <t xml:space="preserve">ЛМЗТ400х100, т. 1,0 мм, Т-секция </t>
  </si>
  <si>
    <t xml:space="preserve">ЛМЗТ400х100, т. 0,7 мм, Т-секция </t>
  </si>
  <si>
    <t xml:space="preserve">ЛМЗТ300х80, т. 1,5 мм, Т-секция </t>
  </si>
  <si>
    <t xml:space="preserve">ЛМЗТ300х80, т. 1,2 мм, Т-секция </t>
  </si>
  <si>
    <t xml:space="preserve">ЛМЗТ300х80, т. 1,0 мм, Т-секция </t>
  </si>
  <si>
    <t xml:space="preserve">ЛМЗТ300х80, т. 0,7 мм, Т-секция </t>
  </si>
  <si>
    <t xml:space="preserve">ЛМЗТ300х70, т. 1,5 мм, Т-секция </t>
  </si>
  <si>
    <t xml:space="preserve">ЛМЗТ300х70, т. 1,2 мм, Т-секция </t>
  </si>
  <si>
    <t xml:space="preserve">ЛМЗТ300х70, т. 1,0 мм, Т-секция </t>
  </si>
  <si>
    <t xml:space="preserve">ЛМЗТ300х70, т. 0,7 мм, Т-секция </t>
  </si>
  <si>
    <t xml:space="preserve">ЛМЗТ300х60, т. 1,5 мм, Т-секция </t>
  </si>
  <si>
    <t xml:space="preserve">ЛМЗТ300х60, т. 1,2 мм, Т-секция </t>
  </si>
  <si>
    <t xml:space="preserve">ЛМЗТ300х60, т. 1,0 мм, Т-секция </t>
  </si>
  <si>
    <t xml:space="preserve">ЛМЗТ300х60, т. 0,7 мм, Т-секция </t>
  </si>
  <si>
    <t xml:space="preserve">ЛМЗТ300х50, т. 1,5 мм, Т-секция </t>
  </si>
  <si>
    <t xml:space="preserve">ЛМЗТ300х50, т. 1,2 мм, Т-секция </t>
  </si>
  <si>
    <t xml:space="preserve">ЛМЗТ300х50, т. 1,0 мм, Т-секция </t>
  </si>
  <si>
    <t xml:space="preserve">ЛМЗТ300х50, т. 0,7 мм, Т-секция </t>
  </si>
  <si>
    <t xml:space="preserve">ЛМЗТ300х200, т. 1,5 мм, Т-секция </t>
  </si>
  <si>
    <t xml:space="preserve">ЛМЗТ300х200, т. 1,2 мм, Т-секция </t>
  </si>
  <si>
    <t xml:space="preserve">ЛМЗТ300х200, т. 1,0 мм, Т-секция </t>
  </si>
  <si>
    <t xml:space="preserve">ЛМЗТ300х150, т. 1,5 мм, Т-секция </t>
  </si>
  <si>
    <t xml:space="preserve">ЛМЗТ300х150, т. 1,2 мм, Т-секция </t>
  </si>
  <si>
    <t xml:space="preserve">ЛМЗТ300х150, т. 1,0 мм, Т-секция </t>
  </si>
  <si>
    <t xml:space="preserve">ЛМЗТ300х100, т. 1,5 мм, Т-секция </t>
  </si>
  <si>
    <t xml:space="preserve">ЛМЗТ300х100, т. 1,2 мм, Т-секция </t>
  </si>
  <si>
    <t xml:space="preserve">ЛМЗТ300х100, т. 1,0 мм, Т-секция </t>
  </si>
  <si>
    <t xml:space="preserve">ЛМЗТ300х100, т. 0,7 мм, Т-секция </t>
  </si>
  <si>
    <t xml:space="preserve">ЛМЗТ200х80, т. 1,5 мм, Т-секция </t>
  </si>
  <si>
    <t xml:space="preserve">ЛМЗТ200х80, т. 1,2 мм, Т-секция </t>
  </si>
  <si>
    <t xml:space="preserve">ЛМЗТ200х80, т. 1,0 мм, Т-секция </t>
  </si>
  <si>
    <t xml:space="preserve">ЛМЗТ200х80, т. 0,7 мм, Т-секция </t>
  </si>
  <si>
    <t xml:space="preserve">ЛМЗТ200х70, т. 1,5 мм, Т-секция </t>
  </si>
  <si>
    <t xml:space="preserve">ЛМЗТ200х70, т. 1,2 мм, Т-секция </t>
  </si>
  <si>
    <t xml:space="preserve">ЛМЗТ200х70, т. 1,0 мм, Т-секция </t>
  </si>
  <si>
    <t xml:space="preserve">ЛМЗТ200х70, т. 0,7 мм, Т-секция </t>
  </si>
  <si>
    <t xml:space="preserve">ЛМЗТ200х60, т. 1,5 мм, Т-секция </t>
  </si>
  <si>
    <t xml:space="preserve">ЛМЗТ200х60, т. 1,2 мм, Т-секция </t>
  </si>
  <si>
    <t xml:space="preserve">ЛМЗТ200х60, т. 1,0 мм, Т-секция </t>
  </si>
  <si>
    <t xml:space="preserve">ЛМЗТ200х60, т. 0,7 мм, Т-секция </t>
  </si>
  <si>
    <t xml:space="preserve">ЛМЗТ200х50, т. 1,5 мм, Т-секция </t>
  </si>
  <si>
    <t xml:space="preserve">ЛМЗТ200х50, т. 1,2 мм, Т-секция </t>
  </si>
  <si>
    <t xml:space="preserve">ЛМЗТ200х50, т. 1,0 мм, Т-секция </t>
  </si>
  <si>
    <t xml:space="preserve">ЛМЗТ200х50, т. 0,7 мм, Т-секция </t>
  </si>
  <si>
    <t xml:space="preserve">ЛМЗТ200х200, т. 1,5 мм, Т-секция </t>
  </si>
  <si>
    <t xml:space="preserve">ЛМЗТ200х200, т. 1,2 мм, Т-секция </t>
  </si>
  <si>
    <t xml:space="preserve">ЛМЗТ200х200, т. 1,0 мм, Т-секция </t>
  </si>
  <si>
    <t xml:space="preserve">ЛМЗТ200х150, т. 1,5 мм, Т-секция </t>
  </si>
  <si>
    <t xml:space="preserve">ЛМЗТ200х150, т. 1,2 мм, Т-секция </t>
  </si>
  <si>
    <t xml:space="preserve">ЛМЗТ200х150, т. 1,0 мм, Т-секция </t>
  </si>
  <si>
    <t xml:space="preserve">ЛМЗТ200х100, т. 1,5 мм, Т-секция </t>
  </si>
  <si>
    <t xml:space="preserve">ЛМЗТ200х100, т. 1,2 мм, Т-секция </t>
  </si>
  <si>
    <t xml:space="preserve">ЛМЗТ200х100, т. 1,0 мм, Т-секция </t>
  </si>
  <si>
    <t xml:space="preserve">ЛМЗТ200х100, т. 0,7 мм, Т-секция </t>
  </si>
  <si>
    <t xml:space="preserve">ЛМЗТ150х80, т. 1,5 мм, Т-секция </t>
  </si>
  <si>
    <t xml:space="preserve">ЛМЗТ150х80, т. 1,2 мм, Т-секция </t>
  </si>
  <si>
    <t xml:space="preserve">ЛМЗТ150х80, т. 1,0 мм, Т-секция </t>
  </si>
  <si>
    <t xml:space="preserve">ЛМЗТ150х80, т. 0,7 мм, Т-секция </t>
  </si>
  <si>
    <t xml:space="preserve">ЛМЗТ150х70, т. 1,5 мм, Т-секция </t>
  </si>
  <si>
    <t xml:space="preserve">ЛМЗТ150х70, т. 1,2 мм, Т-секция </t>
  </si>
  <si>
    <t xml:space="preserve">ЛМЗТ150х70, т. 1,0 мм, Т-секция </t>
  </si>
  <si>
    <t xml:space="preserve">ЛМЗТ150х70, т. 0,7 мм, Т-секция </t>
  </si>
  <si>
    <t xml:space="preserve">ЛМЗТ150х60, т. 1,5 мм, Т-секция </t>
  </si>
  <si>
    <t xml:space="preserve">ЛМЗТ150х60, т. 1,2 мм, Т-секция </t>
  </si>
  <si>
    <t xml:space="preserve">ЛМЗТ150х60, т. 1,0 мм, Т-секция </t>
  </si>
  <si>
    <t xml:space="preserve">ЛМЗТ150х60, т. 0,7 мм, Т-секция </t>
  </si>
  <si>
    <t xml:space="preserve">ЛМЗТ150х50, т. 1,5 мм, Т-секция </t>
  </si>
  <si>
    <t xml:space="preserve">ЛМЗТ150х50, т. 1,2 мм, Т-секция </t>
  </si>
  <si>
    <t xml:space="preserve">ЛМЗТ150х50, т. 1,0 мм, Т-секция </t>
  </si>
  <si>
    <t xml:space="preserve">ЛМЗТ150х50, т. 0,7 мм, Т-секция </t>
  </si>
  <si>
    <t xml:space="preserve">ЛМЗТ150х150, т. 1,5 мм, Т-секция </t>
  </si>
  <si>
    <t xml:space="preserve">ЛМЗТ150х150, т. 1,2 мм, Т-секция </t>
  </si>
  <si>
    <t xml:space="preserve">ЛМЗТ150х150, т. 1,0 мм, Т-секция </t>
  </si>
  <si>
    <t xml:space="preserve">ЛМЗТ150х100, т. 1,5 мм, Т-секция </t>
  </si>
  <si>
    <t xml:space="preserve">ЛМЗТ150х100, т. 1,2 мм, Т-секция </t>
  </si>
  <si>
    <t xml:space="preserve">ЛМЗТ150х100, т. 1,0 мм, Т-секция </t>
  </si>
  <si>
    <t xml:space="preserve">ЛМЗТ150х100, т. 0,7 мм, Т-секция </t>
  </si>
  <si>
    <t xml:space="preserve">ЛМЗТ100х80, т. 1,5 мм, Т-секция </t>
  </si>
  <si>
    <t xml:space="preserve">ЛМЗТ100х80, т. 1,2 мм, Т-секция </t>
  </si>
  <si>
    <t xml:space="preserve">ЛМЗТ100х80, т. 1,0 мм, Т-секция </t>
  </si>
  <si>
    <t xml:space="preserve">ЛМЗТ100х80, т. 0,7 мм, Т-секция </t>
  </si>
  <si>
    <t xml:space="preserve">ЛМЗТ100х70, т. 1,5 мм, Т-секция </t>
  </si>
  <si>
    <t xml:space="preserve">ЛМЗТ100х70, т. 1,2 мм, Т-секция </t>
  </si>
  <si>
    <t xml:space="preserve">ЛМЗТ100х70, т. 1,0 мм, Т-секция </t>
  </si>
  <si>
    <t xml:space="preserve">ЛМЗТ100х70, т. 0,7 мм, Т-секция </t>
  </si>
  <si>
    <t xml:space="preserve">ЛМЗТ100х60, т. 1,5 мм, Т-секция </t>
  </si>
  <si>
    <t xml:space="preserve">ЛМЗТ100х60, т. 1,2 мм, Т-секция </t>
  </si>
  <si>
    <t xml:space="preserve">ЛМЗТ100х60, т. 1,0 мм, Т-секция </t>
  </si>
  <si>
    <t xml:space="preserve">ЛМЗТ100х60, т. 0,7 мм, Т-секция </t>
  </si>
  <si>
    <t xml:space="preserve">ЛМЗТ100х50, т. 1,5 мм, Т-секция </t>
  </si>
  <si>
    <t xml:space="preserve">ЛМЗТ100х50, т. 1,2 мм, Т-секция </t>
  </si>
  <si>
    <t xml:space="preserve">ЛМЗТ100х50, т. 1,0 мм, Т-секция </t>
  </si>
  <si>
    <t xml:space="preserve">ЛМЗТ100х50, т. 0,7 мм, Т-секция </t>
  </si>
  <si>
    <t xml:space="preserve">ЛМЗТ100х100, т. 1,5 мм, Т-секция </t>
  </si>
  <si>
    <t xml:space="preserve">ЛМЗТ100х100, т. 1,2 мм, Т-секция </t>
  </si>
  <si>
    <t xml:space="preserve">ЛМЗТ100х100, т. 1,0 мм, Т-секция </t>
  </si>
  <si>
    <t xml:space="preserve">ЛМЗТ100х100, т. 0,7 мм, Т-секция </t>
  </si>
  <si>
    <t>ЛМЗХ 100 х 100, S0,7</t>
  </si>
  <si>
    <t>ЛМЗХ 100 х 100, S1,0</t>
  </si>
  <si>
    <t>ЛМЗХ 100 х 100, S1,2</t>
  </si>
  <si>
    <t>ЛМЗХ 100 х 100, S1,5</t>
  </si>
  <si>
    <t>ЛМЗХ 100 х 50, S0,7</t>
  </si>
  <si>
    <t>ЛМЗХ 100 х 50, S1,0</t>
  </si>
  <si>
    <t>ЛМЗХ 100 х 50, S1,2</t>
  </si>
  <si>
    <t>ЛМЗХ 100 х 50, S1,5</t>
  </si>
  <si>
    <t>ЛМЗХ 100 х 60, S0,7</t>
  </si>
  <si>
    <t>ЛМЗХ 100 х 60, S1,0</t>
  </si>
  <si>
    <t>ЛМЗХ 100 х 60, S1,2</t>
  </si>
  <si>
    <t>ЛМЗХ 100 х 60, S1,5</t>
  </si>
  <si>
    <t>ЛМЗХ 100 х 70, S0,7</t>
  </si>
  <si>
    <t>ЛМЗХ 100 х 70, S1,0</t>
  </si>
  <si>
    <t>ЛМЗХ 100 х 70, S1,2</t>
  </si>
  <si>
    <t>ЛМЗХ 100 х 70, S1,5</t>
  </si>
  <si>
    <t>ЛМЗХ 100 х 80, S0,7</t>
  </si>
  <si>
    <t>ЛМЗХ 100 х 80, S1,0</t>
  </si>
  <si>
    <t>ЛМЗХ 100 х 80, S1,2</t>
  </si>
  <si>
    <t>ЛМЗХ 100 х 80, S1,5</t>
  </si>
  <si>
    <t>ЛМЗХ 150 х 100, S0,7</t>
  </si>
  <si>
    <t>ЛМЗХ 150 х 100, S1,0</t>
  </si>
  <si>
    <t>ЛМЗХ 150 х 100, S1,2</t>
  </si>
  <si>
    <t>ЛМЗХ 150 х 100, S1,5</t>
  </si>
  <si>
    <t>ЛМЗХ 150 х 150, S1,0</t>
  </si>
  <si>
    <t>ЛМЗХ 150 х 150, S1,2</t>
  </si>
  <si>
    <t>ЛМЗХ 150 х 150, S1,5</t>
  </si>
  <si>
    <t>ЛМЗХ 150 х 50, S0,7</t>
  </si>
  <si>
    <t>ЛМЗХ 150 х 50, S1,0</t>
  </si>
  <si>
    <t>ЛМЗХ 150 х 50, S1,2</t>
  </si>
  <si>
    <t>ЛМЗХ 150 х 50, S1,5</t>
  </si>
  <si>
    <t>ЛМЗХ 150 х 60, S0,7</t>
  </si>
  <si>
    <t>ЛМЗХ 150 х 60, S1,0</t>
  </si>
  <si>
    <t>ЛМЗХ 150 х 60, S1,2</t>
  </si>
  <si>
    <t>ЛМЗХ 150 х 60, S1,5</t>
  </si>
  <si>
    <t>ЛМЗХ 150 х 70, S0,7</t>
  </si>
  <si>
    <t>ЛМЗХ 150 х 70, S1,0</t>
  </si>
  <si>
    <t>ЛМЗХ 150 х 70, S1,2</t>
  </si>
  <si>
    <t>ЛМЗХ 150 х 70, S1,5</t>
  </si>
  <si>
    <t>ЛМЗХ 150 х 80, S0,7</t>
  </si>
  <si>
    <t>ЛМЗХ 150 х 80, S1,0</t>
  </si>
  <si>
    <t>ЛМЗХ 150 х 80, S1,2</t>
  </si>
  <si>
    <t>ЛМЗХ 150 х 80, S1,5</t>
  </si>
  <si>
    <t>ЛМЗХ 200 х 100, S0,7</t>
  </si>
  <si>
    <t>ЛМЗХ 200 х 100, S1,0</t>
  </si>
  <si>
    <t>ЛМЗХ 200 х 100, S1,2</t>
  </si>
  <si>
    <t>ЛМЗХ 200 х 100, S1,5</t>
  </si>
  <si>
    <t>ЛМЗХ 200 х 150, S1,0</t>
  </si>
  <si>
    <t>ЛМЗХ 200 х 150, S1,2</t>
  </si>
  <si>
    <t>ЛМЗХ 200 х 150, S1,5</t>
  </si>
  <si>
    <t>ЛМЗХ 200 х 200, S1,0</t>
  </si>
  <si>
    <t>ЛМЗХ 200 х 200, S1,2</t>
  </si>
  <si>
    <t>ЛМЗХ 200 х 200, S1,5</t>
  </si>
  <si>
    <t>ЛМЗХ 200 х 50, S0,7</t>
  </si>
  <si>
    <t>ЛМЗХ 200 х 50, S1,0</t>
  </si>
  <si>
    <t>ЛМЗХ 200 х 50, S1,2</t>
  </si>
  <si>
    <t>ЛМЗХ 200 х 50, S1,5</t>
  </si>
  <si>
    <t>ЛМЗХ 200 х 60, S0,7</t>
  </si>
  <si>
    <t>ЛМЗХ 200 х 60, S1,0</t>
  </si>
  <si>
    <t>ЛМЗХ 200 х 60, S1,2</t>
  </si>
  <si>
    <t>ЛМЗХ 200 х 60, S1,5</t>
  </si>
  <si>
    <t>ЛМЗХ 200 х 70, S0,7</t>
  </si>
  <si>
    <t>ЛМЗХ 200 х 70, S1,0</t>
  </si>
  <si>
    <t>ЛМЗХ 200 х 70, S1,2</t>
  </si>
  <si>
    <t>ЛМЗХ 200 х 70, S1,5</t>
  </si>
  <si>
    <t>ЛМЗХ 200 х 80, S0,7</t>
  </si>
  <si>
    <t>ЛМЗХ 200 х 80, S1,0</t>
  </si>
  <si>
    <t>ЛМЗХ 200 х 80, S1,2</t>
  </si>
  <si>
    <t>ЛМЗХ 200 х 80, S1,5</t>
  </si>
  <si>
    <t>ЛМЗХ 300 х 100, S0,7</t>
  </si>
  <si>
    <t>ЛМЗХ 300 х 100, S1,0</t>
  </si>
  <si>
    <t>ЛМЗХ 300 х 100, S1,2</t>
  </si>
  <si>
    <t>ЛМЗХ 300 х 100, S1,5</t>
  </si>
  <si>
    <t>ЛМЗХ 300 х 150, S1,0</t>
  </si>
  <si>
    <t>ЛМЗХ 300 х 150, S1,2</t>
  </si>
  <si>
    <t>ЛМЗХ 300 х 150, S1,5</t>
  </si>
  <si>
    <t>ЛМЗХ 300 х 200, S1,0</t>
  </si>
  <si>
    <t>ЛМЗХ 300 х 200, S1,2</t>
  </si>
  <si>
    <t>ЛМЗХ 300 х 200, S1,5</t>
  </si>
  <si>
    <t>ЛМЗХ 300 х 50, S0,7</t>
  </si>
  <si>
    <t>ЛМЗХ 300 х 50, S1,0</t>
  </si>
  <si>
    <t>ЛМЗХ 300 х 50, S1,2</t>
  </si>
  <si>
    <t>ЛМЗХ 300 х 50, S1,5</t>
  </si>
  <si>
    <t>ЛМЗХ 300 х 60, S0,7</t>
  </si>
  <si>
    <t>ЛМЗХ 300 х 60, S1,0</t>
  </si>
  <si>
    <t>ЛМЗХ 300 х 60, S1,2</t>
  </si>
  <si>
    <t>ЛМЗХ 300 х 60, S1,5</t>
  </si>
  <si>
    <t>ЛМЗХ 300 х 70, S0,7</t>
  </si>
  <si>
    <t>ЛМЗХ 300 х 70, S1,0</t>
  </si>
  <si>
    <t>ЛМЗХ 300 х 70, S1,2</t>
  </si>
  <si>
    <t>ЛМЗХ 300 х 70, S1,5</t>
  </si>
  <si>
    <t>ЛМЗХ 300 х 80, S0,7</t>
  </si>
  <si>
    <t>ЛМЗХ 300 х 80, S1,0</t>
  </si>
  <si>
    <t>ЛМЗХ 300 х 80, S1,2</t>
  </si>
  <si>
    <t>ЛМЗХ 300 х 80, S1,5</t>
  </si>
  <si>
    <t>ЛМЗХ 400 х 100, S0,7</t>
  </si>
  <si>
    <t>ЛМЗХ 400 х 100, S1,0</t>
  </si>
  <si>
    <t>ЛМЗХ 400 х 100, S1,2</t>
  </si>
  <si>
    <t>ЛМЗХ 400 х 100, S1,5</t>
  </si>
  <si>
    <t>ЛМЗХ 400 х 150, S1,0</t>
  </si>
  <si>
    <t>ЛМЗХ 400 х 150, S1,2</t>
  </si>
  <si>
    <t>ЛМЗХ 400 х 150, S1,5</t>
  </si>
  <si>
    <t>ЛМЗХ 400 х 200, S1,0</t>
  </si>
  <si>
    <t>ЛМЗХ 400 х 200, S1,2</t>
  </si>
  <si>
    <t>ЛМЗХ 400 х 200, S1,5</t>
  </si>
  <si>
    <t>ЛМЗХ 400 х 50, S0,7</t>
  </si>
  <si>
    <t>ЛМЗХ 400 х 50, S1,0</t>
  </si>
  <si>
    <t>ЛМЗХ 400 х 50, S1,2</t>
  </si>
  <si>
    <t>ЛМЗХ 400 х 50, S1,5</t>
  </si>
  <si>
    <t>ЛМЗХ 400 х 60, S0,7</t>
  </si>
  <si>
    <t>ЛМЗХ 400 х 60, S1,0</t>
  </si>
  <si>
    <t>ЛМЗХ 400 х 60, S1,2</t>
  </si>
  <si>
    <t>ЛМЗХ 400 х 60, S1,5</t>
  </si>
  <si>
    <t>ЛМЗХ 400 х 70, S0,7</t>
  </si>
  <si>
    <t>ЛМЗХ 400 х 70, S1,0</t>
  </si>
  <si>
    <t>ЛМЗХ 400 х 70, S1,2</t>
  </si>
  <si>
    <t>ЛМЗХ 400 х 70, S1,5</t>
  </si>
  <si>
    <t>ЛМЗХ 400 х 80, S0,7</t>
  </si>
  <si>
    <t>ЛМЗХ 400 х 80, S1,0</t>
  </si>
  <si>
    <t>ЛМЗХ 400 х 80, S1,2</t>
  </si>
  <si>
    <t>ЛМЗХ 400 х 80, S1,5</t>
  </si>
  <si>
    <t>ЛМЗХ 50 х 50, S0,7</t>
  </si>
  <si>
    <t>ЛМЗХ 50 х 50, S1,0</t>
  </si>
  <si>
    <t>ЛМЗХ 50 х 50, S1,2</t>
  </si>
  <si>
    <t>ЛМЗХ 50 х 50, S1,5</t>
  </si>
  <si>
    <t>ЛМЗХ 500 х 100, S1,0</t>
  </si>
  <si>
    <t>ЛМЗХ 500 х 100, S1,2</t>
  </si>
  <si>
    <t>ЛМЗХ 500 х 100, S1,5</t>
  </si>
  <si>
    <t>ЛМЗХ 500 х 150, S1,0</t>
  </si>
  <si>
    <t>ЛМЗХ 500 х 150, S1,2</t>
  </si>
  <si>
    <t>ЛМЗХ 500 х 150, S1,5</t>
  </si>
  <si>
    <t>ЛМЗХ 500 х 200, S1,0</t>
  </si>
  <si>
    <t>ЛМЗХ 500 х 200, S1,2</t>
  </si>
  <si>
    <t>ЛМЗХ 500 х 200, S1,5</t>
  </si>
  <si>
    <t>ЛМЗХ 500 х 50, S1,0</t>
  </si>
  <si>
    <t>ЛМЗХ 500 х 50, S1,2</t>
  </si>
  <si>
    <t>ЛМЗХ 500 х 50, S1,5</t>
  </si>
  <si>
    <t>ЛМЗХ 500 х 60, S1,0</t>
  </si>
  <si>
    <t>ЛМЗХ 500 х 60, S1,2</t>
  </si>
  <si>
    <t>ЛМЗХ 500 х 60, S1,5</t>
  </si>
  <si>
    <t>ЛМЗХ 500 х 70, S1,0</t>
  </si>
  <si>
    <t>ЛМЗХ 500 х 70, S1,2</t>
  </si>
  <si>
    <t>ЛМЗХ 500 х 70, S1,5</t>
  </si>
  <si>
    <t>ЛМЗХ 500 х 80, S1,0</t>
  </si>
  <si>
    <t>ЛМЗХ 500 х 80, S1,2</t>
  </si>
  <si>
    <t>ЛМЗХ 500 х 80, S1,5</t>
  </si>
  <si>
    <t>ЛМЗХ 600 х 100, S1,0</t>
  </si>
  <si>
    <t>ЛМЗХ 600 х 100, S1,2</t>
  </si>
  <si>
    <t>ЛМЗХ 600 х 100, S1,5</t>
  </si>
  <si>
    <t>ЛМЗХ 600 х 150, S1,0</t>
  </si>
  <si>
    <t>ЛМЗХ 600 х 150, S1,2</t>
  </si>
  <si>
    <t>ЛМЗХ 600 х 150, S1,5</t>
  </si>
  <si>
    <t>ЛМЗХ 600 х 200, S1,0</t>
  </si>
  <si>
    <t>ЛМЗХ 600 х 200, S1,2</t>
  </si>
  <si>
    <t>ЛМЗХ 600 х 200, S1,5</t>
  </si>
  <si>
    <t>ЛМЗХ 600 х 50, S1,0</t>
  </si>
  <si>
    <t>ЛМЗХ 600 х 50, S1,2</t>
  </si>
  <si>
    <t>ЛМЗХ 600 х 50, S1,5</t>
  </si>
  <si>
    <t>ЛМЗХ 600 х 60, S1,0</t>
  </si>
  <si>
    <t>ЛМЗХ 600 х 60, S1,2</t>
  </si>
  <si>
    <t>ЛМЗХ 600 х 60, S1,5</t>
  </si>
  <si>
    <t>ЛМЗХ 600 х 70, S1,0</t>
  </si>
  <si>
    <t>ЛМЗХ 600 х 70, S1,2</t>
  </si>
  <si>
    <t>ЛМЗХ 600 х 70, S1,5</t>
  </si>
  <si>
    <t>ЛМЗХ 600 х 80, S1,0</t>
  </si>
  <si>
    <t>ЛМЗХ 600 х 80, S1,2</t>
  </si>
  <si>
    <t>ЛМЗХ 600 х 80, S1,5</t>
  </si>
  <si>
    <t>Лестничные лотки НЛЗ замковые</t>
  </si>
  <si>
    <t>КЛЗУ; КЛЗП; КЛЗС; КЛЗО 50-0,7-90-ОЦ</t>
  </si>
  <si>
    <t>КЛЗУ; КЛЗП; КЛЗС; КЛЗО 50-1,0-90-ОЦ</t>
  </si>
  <si>
    <t>КЛЗУ; КЛЗП; КЛЗС; КЛЗО 100-0,7-90-ОЦ</t>
  </si>
  <si>
    <t>КЛЗУ; КЛЗП; КЛЗС; КЛЗО 100-1,0-90-ОЦ</t>
  </si>
  <si>
    <t>КЛЗУ; КЛЗП; КЛЗС; КЛЗО 150-0,7-90-ОЦ</t>
  </si>
  <si>
    <t>КЛЗУ; КЛЗП; КЛЗС; КЛЗО 150-1,0-90-ОЦ</t>
  </si>
  <si>
    <t>КЛЗУ; КЛЗП; КЛЗС; КЛЗО 200-0,7-90-ОЦ</t>
  </si>
  <si>
    <t>КЛЗУ; КЛЗП; КЛЗС; КЛЗО 200-1,0-90-ОЦ</t>
  </si>
  <si>
    <t>КЛЗУ; КЛЗП; КЛЗС; КЛЗО 300-0,7-90-ОЦ</t>
  </si>
  <si>
    <t>КЛЗУ; КЛЗП; КЛЗС; КЛЗО 300-1,0-90-ОЦ</t>
  </si>
  <si>
    <t>КЛЗУ; КЛЗП; КЛЗС; КЛЗО 400-0,7-90-ОЦ</t>
  </si>
  <si>
    <t>КЛЗУ; КЛЗП; КЛЗС; КЛЗО 400-1,0-90-ОЦ</t>
  </si>
  <si>
    <t>КЛЗУ; КЛЗП; КЛЗС; КЛЗО 500-0,7-90-ОЦ</t>
  </si>
  <si>
    <t>КЛЗУ; КЛЗП; КЛЗС; КЛЗО 500-1,0-90-ОЦ</t>
  </si>
  <si>
    <t>КЛЗУ; КЛЗП; КЛЗС; КЛЗО 600-0,7-90-ОЦ</t>
  </si>
  <si>
    <t>КЛЗУ; КЛЗП; КЛЗС; КЛЗО 600-1,0-90-ОЦ</t>
  </si>
  <si>
    <t>КЛЗТ; КЛЗХ 50-0,7-90-ОЦ</t>
  </si>
  <si>
    <t>КЛЗТ; КЛЗХ 50-1,0-90-ОЦ</t>
  </si>
  <si>
    <t>КЛЗТ; КЛЗХ 100-0,7-90-ОЦ</t>
  </si>
  <si>
    <t>КЛЗТ; КЛЗХ 100-1,0-90-ОЦ</t>
  </si>
  <si>
    <t>КЛЗТ; КЛЗХ 150-0,7-90-ОЦ</t>
  </si>
  <si>
    <t>КЛЗТ; КЛЗХ 150-1,0-90-ОЦ</t>
  </si>
  <si>
    <t>КЛЗТ; КЛЗХ 200-0,7-90-ОЦ</t>
  </si>
  <si>
    <t>КЛЗТ; КЛЗХ 200-1,0-90-ОЦ</t>
  </si>
  <si>
    <t>КЛЗТ; КЛЗХ 300-0,7-90-ОЦ</t>
  </si>
  <si>
    <t>КЛЗТ; КЛЗХ 300-1,0-90-ОЦ</t>
  </si>
  <si>
    <t>КЛЗТ; КЛЗХ 400-0,7-90-ОЦ</t>
  </si>
  <si>
    <t>КЛЗТ; КЛЗХ 400-1,0-90-ОЦ</t>
  </si>
  <si>
    <t>КЛЗТ; КЛЗХ 500-1,0-90-ОЦ</t>
  </si>
  <si>
    <t>КЛЗТ; КЛЗХ 600-1,0-90-ОЦ</t>
  </si>
  <si>
    <t>Сделайте отбор по нужным параметрам</t>
  </si>
  <si>
    <t>Перегородка лотка</t>
  </si>
  <si>
    <t>Перегородки к лоткам</t>
  </si>
  <si>
    <t xml:space="preserve"> </t>
  </si>
  <si>
    <t xml:space="preserve">Короб прямой </t>
  </si>
  <si>
    <t xml:space="preserve">Короб угловой (внутр. гориз. поворот на 45 гр.) </t>
  </si>
  <si>
    <t xml:space="preserve">Короб угловой (наружн. гориз. поворот на 45 гр.) </t>
  </si>
  <si>
    <t xml:space="preserve">Короб угловой ( поворот вверх на 45 гр.) </t>
  </si>
  <si>
    <t xml:space="preserve">Короб угловой ( поворот вниз на 45 гр.) </t>
  </si>
  <si>
    <t>Короб  трехканальный прямой</t>
  </si>
  <si>
    <t>Короб   прямой</t>
  </si>
  <si>
    <t>Короб   угловой (горизонт. на 45гр.)</t>
  </si>
  <si>
    <t>Короб  угловой (вниз. на 45гр.)</t>
  </si>
  <si>
    <t>Короб  угловой (вверх. на 45гр.)</t>
  </si>
  <si>
    <t>Короб  трехканальный угловой (горизонт. на 45гр.)</t>
  </si>
  <si>
    <t>Короб  трехканальный угловой (вниз. на 45гр.)</t>
  </si>
  <si>
    <t>Короб  трехканальный угловой (вверх. на 45гр.)</t>
  </si>
  <si>
    <t>Длина</t>
  </si>
  <si>
    <r>
      <t>·</t>
    </r>
    <r>
      <rPr>
        <sz val="7"/>
        <color indexed="18"/>
        <rFont val="Times New Roman"/>
        <family val="1"/>
        <charset val="204"/>
      </rPr>
      <t xml:space="preserve">         </t>
    </r>
    <r>
      <rPr>
        <b/>
        <sz val="10"/>
        <color indexed="18"/>
        <rFont val="Arial"/>
        <family val="2"/>
        <charset val="204"/>
      </rPr>
      <t>Сварка стали</t>
    </r>
    <r>
      <rPr>
        <sz val="10"/>
        <color indexed="18"/>
        <rFont val="Arial"/>
        <family val="2"/>
        <charset val="204"/>
      </rPr>
      <t>: оказываем услуги сварки всех видов черного металла, оцинкованного проката, а также сварки нержавеющей стали (каждый заказ рассматривается индивидуально)</t>
    </r>
  </si>
  <si>
    <r>
      <t>·</t>
    </r>
    <r>
      <rPr>
        <sz val="7"/>
        <color indexed="18"/>
        <rFont val="Times New Roman"/>
        <family val="1"/>
        <charset val="204"/>
      </rPr>
      <t xml:space="preserve">         </t>
    </r>
    <r>
      <rPr>
        <b/>
        <sz val="10"/>
        <color indexed="18"/>
        <rFont val="Arial"/>
        <family val="2"/>
        <charset val="204"/>
      </rPr>
      <t>Правка стали</t>
    </r>
    <r>
      <rPr>
        <sz val="10"/>
        <color indexed="18"/>
        <rFont val="Arial"/>
        <family val="2"/>
        <charset val="204"/>
      </rPr>
      <t>: улучшение плоскостных характеристик и снятие внутреннего напряжения металла на уникальной правильной машине (21 правильный ролик). После правки качество отечественной стали становится сопоставимо с европейским!</t>
    </r>
  </si>
  <si>
    <r>
      <t>·</t>
    </r>
    <r>
      <rPr>
        <sz val="7"/>
        <color indexed="18"/>
        <rFont val="Times New Roman"/>
        <family val="1"/>
        <charset val="204"/>
      </rPr>
      <t xml:space="preserve">         </t>
    </r>
    <r>
      <rPr>
        <b/>
        <sz val="10"/>
        <color indexed="18"/>
        <rFont val="Arial"/>
        <family val="2"/>
        <charset val="204"/>
      </rPr>
      <t>Изготовление изделий под заказ</t>
    </r>
    <r>
      <rPr>
        <sz val="10"/>
        <color indexed="18"/>
        <rFont val="Arial"/>
        <family val="2"/>
        <charset val="204"/>
      </rPr>
      <t>: в нашей компании вы можете заказать производство изделий из листовой стали по вашим чертежам или эскизам</t>
    </r>
  </si>
  <si>
    <t>2. Лотки с любой шириной основания и борта, при условии : ширина лотка больше высоты борта.</t>
  </si>
  <si>
    <t>4. Любая длина для консолей вертикальных</t>
  </si>
  <si>
    <t>5. Металлические изделия и профили различного назначения «под заказ» по эскизам.</t>
  </si>
  <si>
    <t>6. Изготовление продукции из оцинкованной и холоднокатаной стали, с различными вариантами покрытий: грунтовка, порошковая окраска, горячее цинкование.</t>
  </si>
  <si>
    <t>-</t>
  </si>
  <si>
    <t>* - по согласованию, возможность изготовления зависит от требуемого объема продукции и размеров изделия</t>
  </si>
  <si>
    <t xml:space="preserve">МК 40х30-0,7 </t>
  </si>
  <si>
    <t xml:space="preserve">МК 50х35-0,7 </t>
  </si>
  <si>
    <t xml:space="preserve">МК 60х30-0,7 </t>
  </si>
  <si>
    <t xml:space="preserve">МК 60х40-0,7  </t>
  </si>
  <si>
    <t xml:space="preserve">МК 70х40-0,7 </t>
  </si>
  <si>
    <t xml:space="preserve">МК 80х30-0,7 </t>
  </si>
  <si>
    <t xml:space="preserve">МК 80х40-0,7  </t>
  </si>
  <si>
    <t>МК 30х30-0,7</t>
  </si>
  <si>
    <t xml:space="preserve">МКЗ 45х40-0,7 </t>
  </si>
  <si>
    <t xml:space="preserve">МКЗ 60х40-0,7  </t>
  </si>
  <si>
    <t xml:space="preserve">МКЗ 70х40-0,7 </t>
  </si>
  <si>
    <t xml:space="preserve">МКЗ 80х40-0,7  </t>
  </si>
  <si>
    <t>КППЛС ЛИДЕР Кронштейн потолочный С-образный</t>
  </si>
  <si>
    <t>Поворотно-потолочный держатель</t>
  </si>
  <si>
    <t xml:space="preserve">КВ3 400 </t>
  </si>
  <si>
    <t xml:space="preserve">КВ3 500 </t>
  </si>
  <si>
    <t xml:space="preserve">КВ3 600 </t>
  </si>
  <si>
    <t xml:space="preserve">КВ3 800 </t>
  </si>
  <si>
    <t xml:space="preserve">КВ3 1000 </t>
  </si>
  <si>
    <t xml:space="preserve">КВ3 1200 </t>
  </si>
  <si>
    <t xml:space="preserve">КВ3 1500 </t>
  </si>
  <si>
    <t xml:space="preserve">КВ3 1800 </t>
  </si>
  <si>
    <t xml:space="preserve">КВ3 2200 </t>
  </si>
  <si>
    <t xml:space="preserve">КВ8 400 </t>
  </si>
  <si>
    <t xml:space="preserve">КВ8 600 </t>
  </si>
  <si>
    <t xml:space="preserve">КВ8 800 </t>
  </si>
  <si>
    <t xml:space="preserve">КВ8 1200 </t>
  </si>
  <si>
    <t xml:space="preserve">КВ8 1800 </t>
  </si>
  <si>
    <t xml:space="preserve">КВ8 2200 </t>
  </si>
  <si>
    <t xml:space="preserve">КВ9 400 </t>
  </si>
  <si>
    <t xml:space="preserve">КВ9 600 </t>
  </si>
  <si>
    <t xml:space="preserve">КВ9 800 </t>
  </si>
  <si>
    <t xml:space="preserve">КВ9 1200 </t>
  </si>
  <si>
    <t xml:space="preserve">КВ9 1800 </t>
  </si>
  <si>
    <t xml:space="preserve">КВ9 2200 </t>
  </si>
  <si>
    <t xml:space="preserve">ОВ8 150 </t>
  </si>
  <si>
    <t>Помимо производства и продажи кабеленесущих систем, "Компания Лидер" также оказывает широкий спектр услуг по первичной и вторичной обработке листового металла:</t>
  </si>
  <si>
    <t xml:space="preserve">ПП 30-1,5 </t>
  </si>
  <si>
    <t xml:space="preserve">ПП 40-1,5 </t>
  </si>
  <si>
    <t>Полоса и Перфополоса</t>
  </si>
  <si>
    <t xml:space="preserve">ПЗ2 32х40х32-1,5 </t>
  </si>
  <si>
    <t>ПЗ2 32х40х32-2,5</t>
  </si>
  <si>
    <t xml:space="preserve">ПЗ2 30х50х30-1,5 </t>
  </si>
  <si>
    <t>ПЗ2 30х50х30-2,5</t>
  </si>
  <si>
    <t xml:space="preserve">ПЗ2 60х40х40-1,5 </t>
  </si>
  <si>
    <t>ПЗ2 60х40х40-2,5</t>
  </si>
  <si>
    <t>СУТ 1,2</t>
  </si>
  <si>
    <t>ЗТ 100*50</t>
  </si>
  <si>
    <t>ЗТ 150*50</t>
  </si>
  <si>
    <t>ЗТ 200*50</t>
  </si>
  <si>
    <t>ЗТ 300*50</t>
  </si>
  <si>
    <t>ЗТ 400*50</t>
  </si>
  <si>
    <t>ЗТ 600*50</t>
  </si>
  <si>
    <t xml:space="preserve">Заглушки </t>
  </si>
  <si>
    <t>ВМ6х10</t>
  </si>
  <si>
    <t xml:space="preserve">ВМ6х10 ЛИДЕР Винт М6х10 </t>
  </si>
  <si>
    <t>ВМ6х12</t>
  </si>
  <si>
    <t xml:space="preserve">ВМ6х12 ЛИДЕР Винт М6х12 </t>
  </si>
  <si>
    <t>БМ8х35ПН</t>
  </si>
  <si>
    <t>БМ8х35ПН ЛИДЕР Болт М8х35 полнонарезной (DIN 933)</t>
  </si>
  <si>
    <t>БМ8х40ПН</t>
  </si>
  <si>
    <t>БМ8х40ПН ЛИДЕР Болт М8х40 полнонарезной  (DIN 933)</t>
  </si>
  <si>
    <t>БМ8х45ПН</t>
  </si>
  <si>
    <t>БМ8х45ПН ЛИДЕР Болт М8х45 полнонарезной  (DIN 933)</t>
  </si>
  <si>
    <t>БМ10х45ПН</t>
  </si>
  <si>
    <t>БМ10х45ПН ЛИДЕР Болт М10х45 полнонарезной  (DIN 933)</t>
  </si>
  <si>
    <t>БМ12х50ПН</t>
  </si>
  <si>
    <t>БМ12х50ПН ЛИДЕР Болт М12х50 полнонарезной  (DIN 933)</t>
  </si>
  <si>
    <t>ГМ6</t>
  </si>
  <si>
    <t>ГМ6 ЛИДЕР Гайка М6 (DIN 934)</t>
  </si>
  <si>
    <t>ГМ8</t>
  </si>
  <si>
    <t>ГМ8 ЛИДЕР Гайка М8 (DIN 934)</t>
  </si>
  <si>
    <t>ГМ10</t>
  </si>
  <si>
    <t>ГМ10 ЛИДЕР Гайка М10 (DIN 934)</t>
  </si>
  <si>
    <t>ГМ12</t>
  </si>
  <si>
    <t>ГМ12 ЛИДЕР Гайка М12 (DIN 934)</t>
  </si>
  <si>
    <t>ГМ6СБ</t>
  </si>
  <si>
    <t>ГМ6СБ ЛИДЕР Гайка М6 со стопорным бортиком  (DIN 6923)</t>
  </si>
  <si>
    <t>ГМ8СБ</t>
  </si>
  <si>
    <t>ГМ8СБ ЛИДЕР  Гайка М8 со стопорным бортиком  (DIN 6923)</t>
  </si>
  <si>
    <t>ГМ10СБ</t>
  </si>
  <si>
    <t>ГМ10СБ ЛИДЕР  Гайка М10 со стопорным бортиком  (DIN 6923)</t>
  </si>
  <si>
    <t>ГСМ6</t>
  </si>
  <si>
    <t>ГСМ6 ЛИДЕР Гайка соединительная М6 (DIN 6334)</t>
  </si>
  <si>
    <t>ГСМ8</t>
  </si>
  <si>
    <t>ГСМ8 ЛИДЕР Гайка соединительная М8 (DIN 6334)</t>
  </si>
  <si>
    <t>ГСМ10</t>
  </si>
  <si>
    <t>ГСМ10 ЛИДЕР Гайка соединительная М10 (DIN 6334)</t>
  </si>
  <si>
    <t>ГСМ12</t>
  </si>
  <si>
    <t>ГСМ12 ЛИДЕР Гайка соединительная М12 (DIN 6334)</t>
  </si>
  <si>
    <t>ШМ6</t>
  </si>
  <si>
    <t>ШМ6 ЛИДЕР Шайба ШМ6 (DIN 125)</t>
  </si>
  <si>
    <t>ШМ8</t>
  </si>
  <si>
    <t>ШМ8 ЛИДЕР Шайба ШМ8 (DIN 125)</t>
  </si>
  <si>
    <t>ШМ10</t>
  </si>
  <si>
    <t>ШМ10 ЛИДЕР Шайба ШМ10 (DIN 125)</t>
  </si>
  <si>
    <t>ШМ12</t>
  </si>
  <si>
    <t>ШМ12 ЛИДЕР Шайба ШМ12 (DIN 125)</t>
  </si>
  <si>
    <t>ШМ6У</t>
  </si>
  <si>
    <t>ШМ6У ЛИДЕР Шайба ШМ6У усиленная (DIN 9021)</t>
  </si>
  <si>
    <t>ШМ8У</t>
  </si>
  <si>
    <t>ШМ8У ЛИДЕР Шайба ШМ8У усиленная (DIN 9021)</t>
  </si>
  <si>
    <t>ШМ10У</t>
  </si>
  <si>
    <t>ШМ10У ЛИДЕР Шайба ШМ10У усиленная (DIN 9021)</t>
  </si>
  <si>
    <t>ШМ12У</t>
  </si>
  <si>
    <t>ШМ12У ЛИДЕР Шайба ШМ12У усиленная (DIN 9021)</t>
  </si>
  <si>
    <t>ШП6-1</t>
  </si>
  <si>
    <t>ШП6-1 ЛИДЕР Шпилька М6х1000мм (DIN 975/976)</t>
  </si>
  <si>
    <t>ШП8-1</t>
  </si>
  <si>
    <t>ШП8-1 ЛИДЕР Шпилька М8х1000мм (DIN 975/976)</t>
  </si>
  <si>
    <t xml:space="preserve">ШП10-1 </t>
  </si>
  <si>
    <t>ШП10-1 ЛИДЕР Шпилька М10х1000мм (DIN 975/976)</t>
  </si>
  <si>
    <t>ШП12-1</t>
  </si>
  <si>
    <t>ШП12-1 ЛИДЕР Шпилька М12х1000мм (DIN 975/976)</t>
  </si>
  <si>
    <t>ШП6-2</t>
  </si>
  <si>
    <t>ШП6-2 ЛИДЕР Шпилька М6х2000мм (DIN 975/976)</t>
  </si>
  <si>
    <t>ШП8-2</t>
  </si>
  <si>
    <t>ШП8-2 ЛИДЕР Шпилька М8х2000мм (DIN 975/976)</t>
  </si>
  <si>
    <t>ШП10-2</t>
  </si>
  <si>
    <t>ШП10-2 ЛИДЕР Шпилька М10х2000мм (DIN 975/976)</t>
  </si>
  <si>
    <t>ШП12-2</t>
  </si>
  <si>
    <t>ШП12-2 ЛИДЕР Шпилька М12х2000мм (DIN 975/976)</t>
  </si>
  <si>
    <t xml:space="preserve">АЗМ6х25 </t>
  </si>
  <si>
    <t>АЗМ8х30</t>
  </si>
  <si>
    <t>АЗМ10х40</t>
  </si>
  <si>
    <t>АЗМ12х40</t>
  </si>
  <si>
    <t xml:space="preserve">АБМ8х85  </t>
  </si>
  <si>
    <t>АБМ12х100</t>
  </si>
  <si>
    <t>ДГ6х40</t>
  </si>
  <si>
    <t>ДГ8х60</t>
  </si>
  <si>
    <t>КПЛМ</t>
  </si>
  <si>
    <t>КПЛМ ЛИДЕР Кусачки проволочных лотков монтажные</t>
  </si>
  <si>
    <t>БМ8х50ПН ЛИДЕР Болт М8х50 полнонарезной (DIN 933)</t>
  </si>
  <si>
    <t>БМ8х60ПН ЛИДЕР Болт М8х60 полнонарезной (DIN 933)</t>
  </si>
  <si>
    <t>БМ8х70ПН ЛИДЕР Болт М8х70 полнонарезной  (DIN 933)</t>
  </si>
  <si>
    <t>БМ10х20ПН ЛИДЕР Болт М10х20 полнонарезной  (DIN 933)</t>
  </si>
  <si>
    <t>БМ10х30ПН ЛИДЕР Болт М10х30 полнонарезной  (DIN 933)</t>
  </si>
  <si>
    <t>БМ10х50ПН ЛИДЕР Болт М10х50 полнонарезной  (DIN 933)</t>
  </si>
  <si>
    <t>АЗМ6х24Л</t>
  </si>
  <si>
    <t>АЗМ8х30Л</t>
  </si>
  <si>
    <t>АЗМ12х40Л</t>
  </si>
  <si>
    <t xml:space="preserve">АБМ8х40  </t>
  </si>
  <si>
    <t xml:space="preserve">АБМ8х65  </t>
  </si>
  <si>
    <t>АБМ10х40</t>
  </si>
  <si>
    <t>АБМ10х50</t>
  </si>
  <si>
    <t>АБМ10х75</t>
  </si>
  <si>
    <t>АБМ10х95</t>
  </si>
  <si>
    <t>АБМ10х40 ЛИДЕР Анкерный болт с гайкой</t>
  </si>
  <si>
    <t>АБМ10х50 ЛИДЕР Анкерный болт с гайкой</t>
  </si>
  <si>
    <t>АБМ10х75 ЛИДЕР Анкерный болт с гайкой</t>
  </si>
  <si>
    <t>АБМ10х95 ЛИДЕР Анкерный болт с гайкой</t>
  </si>
  <si>
    <t>АБМ12х60</t>
  </si>
  <si>
    <t>АБМ8х40 ЛИДЕР Анкерный болт с гайкой</t>
  </si>
  <si>
    <t>АБМ8х65 ЛИДЕР Анкерный болт с гайкой</t>
  </si>
  <si>
    <t>АБМ8х85 ЛИДЕР Анкерный болт с гайкой</t>
  </si>
  <si>
    <t>АБМ12х100 ЛИДЕР Анкерный болт с гайкой</t>
  </si>
  <si>
    <t>АБМ12х60 ЛИДЕР Анкерный болт с гайкой</t>
  </si>
  <si>
    <t>АБК 8</t>
  </si>
  <si>
    <t>АБК 10</t>
  </si>
  <si>
    <t>АБК12</t>
  </si>
  <si>
    <t>ДГ10х100</t>
  </si>
  <si>
    <t>ДГ8х60 ЛИДЕР Дюбель-гвоздь</t>
  </si>
  <si>
    <t>ДГ10х100 ЛИДЕР Дюбель-гвоздь</t>
  </si>
  <si>
    <t>ДГ6х40 ЛИДЕР Дюбель-гвоздь</t>
  </si>
  <si>
    <t>Вес упак.</t>
  </si>
  <si>
    <t>БМ6х20ПН</t>
  </si>
  <si>
    <t>БМ6х20ПН ЛИДЕР Болт М6х20 полнонарезной (DIN 933)</t>
  </si>
  <si>
    <t>АБК 8х45 ЛИДЕР Анкерный болт с крюком</t>
  </si>
  <si>
    <t>АБК10х60 ЛИДЕР Анкерный болт с крюком</t>
  </si>
  <si>
    <t>АБК12х70 ЛИДЕР Анкерный болт с крюком</t>
  </si>
  <si>
    <t>Введите вашу скидку</t>
  </si>
  <si>
    <t>Под заказ</t>
  </si>
  <si>
    <t>СН 200</t>
  </si>
  <si>
    <t>СПР 50х25 ЛИДЕР Соединитель-переход</t>
  </si>
  <si>
    <t>СПР 50х50 ЛИДЕР Соединитель-переход</t>
  </si>
  <si>
    <t>СПР 50х75 ЛИДЕР Соединитель-переход</t>
  </si>
  <si>
    <t>СПР 50х100 ЛИДЕР Соединитель-переход</t>
  </si>
  <si>
    <t>СПР 50х150 ЛИДЕР Соединитель-переход</t>
  </si>
  <si>
    <t>СПР 80х25 ЛИДЕР Соединитель-переход</t>
  </si>
  <si>
    <t>СПР 80х50 ЛИДЕР Соединитель-переход</t>
  </si>
  <si>
    <t>СПР 80х75 ЛИДЕР Соединитель-переход</t>
  </si>
  <si>
    <t>СПР 80х100 ЛИДЕР Соединитель-переход</t>
  </si>
  <si>
    <t>СПР 80х150 ЛИДЕР Соединитель-переход</t>
  </si>
  <si>
    <t>СПР 100х25 ЛИДЕР Соединитель-переход</t>
  </si>
  <si>
    <t>СПР 100х50 ЛИДЕР Соединитель-переход</t>
  </si>
  <si>
    <t>СПР 100х75 ЛИДЕР Соединитель-переход</t>
  </si>
  <si>
    <t>СПР 100х100 ЛИДЕР Соединитель-переход</t>
  </si>
  <si>
    <t>СПР 100х150 ЛИДЕР Соединитель-переход</t>
  </si>
  <si>
    <t>СУП ЛИДЕР Соединитель универсальный позиционный</t>
  </si>
  <si>
    <t>СУТ ЛИДЕР Соединитель универсальный тяжелый</t>
  </si>
  <si>
    <t>СУТ ЛИДЕР 1,2</t>
  </si>
  <si>
    <t>СО ЛИДЕР 100 Соединитель универсальный опорный</t>
  </si>
  <si>
    <t>СМК ЛИДЕР 50 Соединитель миникороба</t>
  </si>
  <si>
    <t>СШМК 50 ЛИДЕР Соединитиель миникороба шарнирный</t>
  </si>
  <si>
    <t>КЛЗУ; КЛЗП; КЛЗС; КЛЗО 50-0,7-90-ОЦ ЛИДЕР Крышка угла замкового</t>
  </si>
  <si>
    <t>КЛЗУ; КЛЗП; КЛЗС; КЛЗО 50-1,0-90-ОЦ ЛИДЕР Крышка угла замкового</t>
  </si>
  <si>
    <t>КЛЗУ; КЛЗП; КЛЗС; КЛЗО 100-0,7-90-ОЦ ЛИДЕР Крышка угла замкового</t>
  </si>
  <si>
    <t>КЛЗУ; КЛЗП; КЛЗС; КЛЗО 100-1,0-90-ОЦ ЛИДЕР Крышка угла замкового</t>
  </si>
  <si>
    <t>КЛЗУ; КЛЗП; КЛЗС; КЛЗО 150-0,7-90-ОЦ ЛИДЕР Крышка угла замкового</t>
  </si>
  <si>
    <t>КЛЗУ; КЛЗП; КЛЗС; КЛЗО 150-1,0-90-ОЦ ЛИДЕР Крышка угла замкового</t>
  </si>
  <si>
    <t>КЛЗУ; КЛЗП; КЛЗС; КЛЗО 200-0,7-90-ОЦ ЛИДЕР Крышка угла замкового</t>
  </si>
  <si>
    <t>КЛЗУ; КЛЗП; КЛЗС; КЛЗО 200-1,0-90-ОЦ ЛИДЕР Крышка угла замкового</t>
  </si>
  <si>
    <t>КЛЗУ; КЛЗП; КЛЗС; КЛЗО 300-0,7-90-ОЦ ЛИДЕР Крышка угла замкового</t>
  </si>
  <si>
    <t>КЛЗУ; КЛЗП; КЛЗС; КЛЗО 300-1,0-90-ОЦ ЛИДЕР Крышка угла замкового</t>
  </si>
  <si>
    <t>КЛЗУ; КЛЗП; КЛЗС; КЛЗО 400-0,7-90-ОЦ ЛИДЕР Крышка угла замкового</t>
  </si>
  <si>
    <t>КЛЗУ; КЛЗП; КЛЗС; КЛЗО 400-1,0-90-ОЦ ЛИДЕР Крышка угла замкового</t>
  </si>
  <si>
    <t>КЛЗУ; КЛЗП; КЛЗС; КЛЗО 500-0,7-90-ОЦ ЛИДЕР Крышка угла замкового</t>
  </si>
  <si>
    <t>КЛЗУ; КЛЗП; КЛЗС; КЛЗО 500-1,0-90-ОЦ ЛИДЕР Крышка угла замкового</t>
  </si>
  <si>
    <t>КЛЗУ; КЛЗП; КЛЗС; КЛЗО 600-0,7-90-ОЦ ЛИДЕР Крышка угла замкового</t>
  </si>
  <si>
    <t>КЛЗУ; КЛЗП; КЛЗС; КЛЗО 600-1,0-90-ОЦ ЛИДЕР Крышка угла замкового</t>
  </si>
  <si>
    <t>КЛЗТ; КЛЗХ 50-0,7-90-ОЦ ЛИДЕР Крышка угла замкового</t>
  </si>
  <si>
    <t>КЛЗТ; КЛЗХ 50-1,0-90-ОЦ ЛИДЕР Крышка угла замкового</t>
  </si>
  <si>
    <t>КЛЗТ; КЛЗХ 100-0,7-90-ОЦ ЛИДЕР Крышка угла замкового</t>
  </si>
  <si>
    <t>КЛЗТ; КЛЗХ 100-1,0-90-ОЦ ЛИДЕР Крышка угла замкового</t>
  </si>
  <si>
    <t>КЛЗТ; КЛЗХ 150-0,7-90-ОЦ ЛИДЕР Крышка угла замкового</t>
  </si>
  <si>
    <t>КЛЗТ; КЛЗХ 150-1,0-90-ОЦ ЛИДЕР Крышка угла замкового</t>
  </si>
  <si>
    <t>КЛЗТ; КЛЗХ 200-0,7-90-ОЦ ЛИДЕР Крышка угла замкового</t>
  </si>
  <si>
    <t>КЛЗТ; КЛЗХ 200-1,0-90-ОЦ ЛИДЕР Крышка угла замкового</t>
  </si>
  <si>
    <t>КЛЗТ; КЛЗХ 300-0,7-90-ОЦ ЛИДЕР Крышка угла замкового</t>
  </si>
  <si>
    <t>КЛЗТ; КЛЗХ 300-1,0-90-ОЦ ЛИДЕР Крышка угла замкового</t>
  </si>
  <si>
    <t>КЛЗТ; КЛЗХ 400-0,7-90-ОЦ ЛИДЕР Крышка угла замкового</t>
  </si>
  <si>
    <t>КЛЗТ; КЛЗХ 400-1,0-90-ОЦ ЛИДЕР Крышка угла замкового</t>
  </si>
  <si>
    <t>КЛЗТ; КЛЗХ 500-1,0-90-ОЦ ЛИДЕР Крышка угла замкового</t>
  </si>
  <si>
    <t>КЛЗТ; КЛЗХ 600-1,0-90-ОЦ ЛИДЕР Крышка угла замкового</t>
  </si>
  <si>
    <t>НЛЗС, НЛЗП, НЛЗУ 200х50-1,2-ОЦ ЛИДЕР Спуск, Подъем, Отвод замковый</t>
  </si>
  <si>
    <t>НЛЗС, НЛЗП, НЛЗУ 200х50-1,5-ОЦ ЛИДЕР Спуск, Подъем, Отвод замковый</t>
  </si>
  <si>
    <t>НЛЗС, НЛЗП, НЛЗУ 300х50-1,2-ОЦ ЛИДЕР Спуск, Подъем, Отвод замковый</t>
  </si>
  <si>
    <t>НЛЗС, НЛЗП, НЛЗУ 300х50-1,5-ОЦ ЛИДЕР Спуск, Подъем, Отвод замковый</t>
  </si>
  <si>
    <t>НЛЗС, НЛЗП, НЛЗУ 400х50-1,2-ОЦ ЛИДЕР Спуск, Подъем, Отвод замковый</t>
  </si>
  <si>
    <t>НЛЗС, НЛЗП, НЛЗУ 400х50-1,5-ОЦ ЛИДЕР Спуск, Подъем, Отвод замковый</t>
  </si>
  <si>
    <t>НЛЗС, НЛЗП, НЛЗУ 500х50-1,2-ОЦ ЛИДЕР Спуск, Подъем, Отвод замковый</t>
  </si>
  <si>
    <t>НЛЗС, НЛЗП, НЛЗУ 500х50-1,5-ОЦ ЛИДЕР Спуск, Подъем, Отвод замковый</t>
  </si>
  <si>
    <t>НЛЗС, НЛЗП, НЛЗУ 600х50-1,2-ОЦ ЛИДЕР Спуск, Подъем, Отвод замковый</t>
  </si>
  <si>
    <t>НЛЗС, НЛЗП, НЛЗУ 600х50-1,5-ОЦ ЛИДЕР Спуск, Подъем, Отвод замковый</t>
  </si>
  <si>
    <t>НЛЗС, НЛЗП, НЛЗУ 200х60-1,2-ОЦ ЛИДЕР Спуск, Подъем, Отвод замковый</t>
  </si>
  <si>
    <t>НЛЗС, НЛЗП, НЛЗУ 200х60-1,5-ОЦ ЛИДЕР Спуск, Подъем, Отвод замковый</t>
  </si>
  <si>
    <t>НЛЗС, НЛЗП, НЛЗУ 300х60-1,2-ОЦ ЛИДЕР Спуск, Подъем, Отвод замковый</t>
  </si>
  <si>
    <t>НЛЗС, НЛЗП, НЛЗУ 300х60-1,5-ОЦ ЛИДЕР Спуск, Подъем, Отвод замковый</t>
  </si>
  <si>
    <t>НЛЗС, НЛЗП, НЛЗУ 400х60-1,2-ОЦ ЛИДЕР Спуск, Подъем, Отвод замковый</t>
  </si>
  <si>
    <t>НЛЗС, НЛЗП, НЛЗУ 400х60-1,5-ОЦ ЛИДЕР Спуск, Подъем, Отвод замковый</t>
  </si>
  <si>
    <t>НЛЗС, НЛЗП, НЛЗУ 500х60-1,2-ОЦ ЛИДЕР Спуск, Подъем, Отвод замковый</t>
  </si>
  <si>
    <t>НЛЗС, НЛЗП, НЛЗУ 500х60-1,5-ОЦ ЛИДЕР Спуск, Подъем, Отвод замковый</t>
  </si>
  <si>
    <t>НЛЗС, НЛЗП, НЛЗУ 600х60-1,2-ОЦ ЛИДЕР Спуск, Подъем, Отвод замковый</t>
  </si>
  <si>
    <t>НЛЗС, НЛЗП, НЛЗУ 600х60-1,5-ОЦ ЛИДЕР Спуск, Подъем, Отвод замковый</t>
  </si>
  <si>
    <t>НЛЗС, НЛЗП, НЛЗУ 200х80-1,2-ОЦ ЛИДЕР Спуск, Подъем, Отвод замковый</t>
  </si>
  <si>
    <t>НЛЗС, НЛЗП, НЛЗУ 200х80-1,5-ОЦ ЛИДЕР Спуск, Подъем, Отвод замковый</t>
  </si>
  <si>
    <t>НЛЗС, НЛЗП, НЛЗУ 300х80-1,2-ОЦ ЛИДЕР Спуск, Подъем, Отвод замковый</t>
  </si>
  <si>
    <t>НЛЗС, НЛЗП, НЛЗУ 300х80-1,5-ОЦ ЛИДЕР Спуск, Подъем, Отвод замковый</t>
  </si>
  <si>
    <t>НЛЗС, НЛЗП, НЛЗУ 400х80-1,2-ОЦ ЛИДЕР Спуск, Подъем, Отвод замковый</t>
  </si>
  <si>
    <t>НЛЗС, НЛЗП, НЛЗУ 400х80-1,5-ОЦ ЛИДЕР Спуск, Подъем, Отвод замковый</t>
  </si>
  <si>
    <t>НЛЗС, НЛЗП, НЛЗУ 500х80-1,2-ОЦ ЛИДЕР Спуск, Подъем, Отвод замковый</t>
  </si>
  <si>
    <t>НЛЗС, НЛЗП, НЛЗУ 500х80-1,5-ОЦ ЛИДЕР Спуск, Подъем, Отвод замковый</t>
  </si>
  <si>
    <t>НЛЗС, НЛЗП, НЛЗУ 600х80-1,2-ОЦ ЛИДЕР Спуск, Подъем, Отвод замковый</t>
  </si>
  <si>
    <t>НЛЗС, НЛЗП, НЛЗУ 600х80-1,5-ОЦ ЛИДЕР Спуск, Подъем, Отвод замковый</t>
  </si>
  <si>
    <t>НЛЗС, НЛЗП, НЛЗУ 200х100-1,2-ОЦ ЛИДЕР Спуск, Подъем, Отвод замковый</t>
  </si>
  <si>
    <t>НЛЗС, НЛЗП, НЛЗУ 200х100-1,5-ОЦ ЛИДЕР Спуск, Подъем, Отвод замковый</t>
  </si>
  <si>
    <t>НЛЗС, НЛЗП, НЛЗУ 300х100-1,2-ОЦ ЛИДЕР Спуск, Подъем, Отвод замковый</t>
  </si>
  <si>
    <t>НЛЗС, НЛЗП, НЛЗУ 300х100-1,5-ОЦ ЛИДЕР Спуск, Подъем, Отвод замковый</t>
  </si>
  <si>
    <t>НЛЗС, НЛЗП, НЛЗУ 400х100-1,2-ОЦ ЛИДЕР Спуск, Подъем, Отвод замковый</t>
  </si>
  <si>
    <t>НЛЗС, НЛЗП, НЛЗУ 400х100-1,5-ОЦ ЛИДЕР Спуск, Подъем, Отвод замковый</t>
  </si>
  <si>
    <t>НЛЗС, НЛЗП, НЛЗУ 500х100-1,2-ОЦ ЛИДЕР Спуск, Подъем, Отвод замковый</t>
  </si>
  <si>
    <t>НЛЗС, НЛЗП, НЛЗУ 500х100-1,5-ОЦ ЛИДЕР Спуск, Подъем, Отвод замковый</t>
  </si>
  <si>
    <t>НЛЗС, НЛЗП, НЛЗУ 600х100-1,2-ОЦ ЛИДЕР Спуск, Подъем, Отвод замковый</t>
  </si>
  <si>
    <t>НЛЗС, НЛЗП, НЛЗУ 600х100-1,5-ОЦ ЛИДЕР Спуск, Подъем, Отвод замковый</t>
  </si>
  <si>
    <t>НЛЗТ200х50-1,2-ОЦ ЛИДЕР Т-отвод замковый</t>
  </si>
  <si>
    <t>НЛЗТ200х50-1,5-ОЦ ЛИДЕР Т-отвод замковый</t>
  </si>
  <si>
    <t>НЛЗТ300х50-1,2-ОЦ ЛИДЕР Т-отвод замковый</t>
  </si>
  <si>
    <t>НЛЗТ300х50-1,5-ОЦ ЛИДЕР Т-отвод замковый</t>
  </si>
  <si>
    <t>НЛЗТ400х50-1,2-ОЦ ЛИДЕР Т-отвод замковый</t>
  </si>
  <si>
    <t>НЛЗТ400х50-1,5-ОЦ ЛИДЕР Т-отвод замковый</t>
  </si>
  <si>
    <t>НЛЗТ500х50-1,2-ОЦ ЛИДЕР Т-отвод замковый</t>
  </si>
  <si>
    <t>НЛЗТ500х50-1,5-ОЦ ЛИДЕР Т-отвод замковый</t>
  </si>
  <si>
    <t>НЛЗТ600х50-1,2-ОЦ ЛИДЕР Т-отвод замковый</t>
  </si>
  <si>
    <t>НЛЗТ600х50-1,5-ОЦ ЛИДЕР Т-отвод замковый</t>
  </si>
  <si>
    <t>НЛЗТ200х60-1,2-ОЦ ЛИДЕР Т-отвод замковый</t>
  </si>
  <si>
    <t>НЛЗТ200х60-1,5-ОЦ ЛИДЕР Т-отвод замковый</t>
  </si>
  <si>
    <t>НЛЗТ300х60-1,2-ОЦ ЛИДЕР Т-отвод замковый</t>
  </si>
  <si>
    <t>НЛЗТ300х60-1,5-ОЦ ЛИДЕР Т-отвод замковый</t>
  </si>
  <si>
    <t>НЛЗТ400х60-1,2-ОЦ ЛИДЕР Т-отвод замковый</t>
  </si>
  <si>
    <t>НЛЗТ400х60-1,5-ОЦ ЛИДЕР Т-отвод замковый</t>
  </si>
  <si>
    <t>НЛЗТ500х60-1,2-ОЦ ЛИДЕР Т-отвод замковый</t>
  </si>
  <si>
    <t>НЛЗТ500х60-1,5-ОЦ ЛИДЕР Т-отвод замковый</t>
  </si>
  <si>
    <t>НЛЗТ600х60-1,2-ОЦ ЛИДЕР Т-отвод замковый</t>
  </si>
  <si>
    <t>НЛЗТ600х60-1,5-ОЦ ЛИДЕР Т-отвод замковый</t>
  </si>
  <si>
    <t>НЛЗТ200х80-1,2-ОЦ ЛИДЕР Т-отвод замковый</t>
  </si>
  <si>
    <t>НЛЗТ200х80-1,5-ОЦ ЛИДЕР Т-отвод замковый</t>
  </si>
  <si>
    <t>НЛЗТ300х80-1,2-ОЦ ЛИДЕР Т-отвод замковый</t>
  </si>
  <si>
    <t>НЛЗТ300х80-1,5-ОЦ ЛИДЕР Т-отвод замковый</t>
  </si>
  <si>
    <t>НЛЗТ400х80-1,2-ОЦ ЛИДЕР Т-отвод замковый</t>
  </si>
  <si>
    <t>НЛЗТ400х80-1,5-ОЦ ЛИДЕР Т-отвод замковый</t>
  </si>
  <si>
    <t>НЛЗТ500х80-1,2-ОЦ ЛИДЕР Т-отвод замковый</t>
  </si>
  <si>
    <t>НЛЗТ500х80-1,5-ОЦ ЛИДЕР Т-отвод замковый</t>
  </si>
  <si>
    <t>НЛЗТ600х80-1,2-ОЦ ЛИДЕР Т-отвод замковый</t>
  </si>
  <si>
    <t>НЛЗТ600х80-1,5-ОЦ ЛИДЕР Т-отвод замковый</t>
  </si>
  <si>
    <t>НЛЗТ200х100-1,2-ОЦ ЛИДЕР Т-отвод замковый</t>
  </si>
  <si>
    <t>НЛЗТ200х100-1,5-ОЦ ЛИДЕР Т-отвод замковый</t>
  </si>
  <si>
    <t>НЛЗТ300х100-1,2-ОЦ ЛИДЕР Т-отвод замковый</t>
  </si>
  <si>
    <t>НЛЗТ300х100-1,5-ОЦ ЛИДЕР Т-отвод замковый</t>
  </si>
  <si>
    <t>НЛЗТ400х100-1,2-ОЦ ЛИДЕР Т-отвод замковый</t>
  </si>
  <si>
    <t>НЛЗТ400х100-1,5-ОЦ ЛИДЕР Т-отвод замковый</t>
  </si>
  <si>
    <t>НЛЗТ500х100-1,2-ОЦ ЛИДЕР Т-отвод замковый</t>
  </si>
  <si>
    <t>НЛЗТ500х100-1,5-ОЦ ЛИДЕР Т-отвод замковый</t>
  </si>
  <si>
    <t>НЛЗТ600х100-1,2-ОЦ ЛИДЕР Т-отвод замковый</t>
  </si>
  <si>
    <t>НЛЗТ600х100-1,5-ОЦ ЛИДЕР Т-отвод замковый</t>
  </si>
  <si>
    <t>НЛЗХ 200х50-1,2-ОЦ ЛИДЕР Х-отвод замковый</t>
  </si>
  <si>
    <t>НЛЗХ 200х50-1,5-ОЦ ЛИДЕР Х-отвод замковый</t>
  </si>
  <si>
    <t>НЛЗХ 300х50-1,2-ОЦ ЛИДЕР Х-отвод замковый</t>
  </si>
  <si>
    <t>НЛЗХ 300х50-1,5-ОЦ ЛИДЕР Х-отвод замковый</t>
  </si>
  <si>
    <t>НЛЗХ 400х50-1,2-ОЦ ЛИДЕР Х-отвод замковый</t>
  </si>
  <si>
    <t>НЛЗХ 400х50-1,5-ОЦ ЛИДЕР Х-отвод замковый</t>
  </si>
  <si>
    <t>НЛЗХ 500х50-1,2-ОЦ ЛИДЕР Х-отвод замковый</t>
  </si>
  <si>
    <t>НЛЗХ 500х50-1,5-ОЦ ЛИДЕР Х-отвод замковый</t>
  </si>
  <si>
    <t>НЛЗХ 600х50-1,2-ОЦ ЛИДЕР Х-отвод замковый</t>
  </si>
  <si>
    <t>НЛЗХ 600х50-1,5-ОЦ ЛИДЕР Х-отвод замковый</t>
  </si>
  <si>
    <t>НЛЗХ 200х60-1,2-ОЦ ЛИДЕР Х-отвод замковый</t>
  </si>
  <si>
    <t>НЛЗХ 200х60-1,5-ОЦ ЛИДЕР Х-отвод замковый</t>
  </si>
  <si>
    <t>НЛЗХ 300х60-1,2-ОЦ ЛИДЕР Х-отвод замковый</t>
  </si>
  <si>
    <t>НЛЗХ 300х60-1,5-ОЦ ЛИДЕР Х-отвод замковый</t>
  </si>
  <si>
    <t>НЛЗХ 400х60-1,2-ОЦ ЛИДЕР Х-отвод замковый</t>
  </si>
  <si>
    <t>НЛЗХ 400х60-1,5-ОЦ ЛИДЕР Х-отвод замковый</t>
  </si>
  <si>
    <t>НЛЗХ 500х60-1,2-ОЦ ЛИДЕР Х-отвод замковый</t>
  </si>
  <si>
    <t>НЛЗХ 500х60-1,5-ОЦ ЛИДЕР Х-отвод замковый</t>
  </si>
  <si>
    <t>НЛЗХ 600х60-1,2-ОЦ ЛИДЕР Х-отвод замковый</t>
  </si>
  <si>
    <t>НЛЗХ 600х60-1,5-ОЦ ЛИДЕР Х-отвод замковый</t>
  </si>
  <si>
    <t>НЛЗХ 200х80-1,2-ОЦ ЛИДЕР Х-отвод замковый</t>
  </si>
  <si>
    <t>НЛЗХ 200х80-1,5-ОЦ ЛИДЕР Х-отвод замковый</t>
  </si>
  <si>
    <t>НЛЗХ 300х80-1,2-ОЦ ЛИДЕР Х-отвод замковый</t>
  </si>
  <si>
    <t>НЛЗХ 300х80-1,5-ОЦ ЛИДЕР Х-отвод замковый</t>
  </si>
  <si>
    <t>НЛЗХ 400х80-1,2-ОЦ ЛИДЕР Х-отвод замковый</t>
  </si>
  <si>
    <t>НЛЗХ 400х80-1,5-ОЦ ЛИДЕР Х-отвод замковый</t>
  </si>
  <si>
    <t>НЛЗХ 500х80-1,2-ОЦ ЛИДЕР Х-отвод замковый</t>
  </si>
  <si>
    <t>НЛЗХ 500х80-1,5-ОЦ ЛИДЕР Х-отвод замковый</t>
  </si>
  <si>
    <t>НЛЗХ 600х80-1,2-ОЦ ЛИДЕР Х-отвод замковый</t>
  </si>
  <si>
    <t>НЛЗХ 600х80-1,5-ОЦ ЛИДЕР Х-отвод замковый</t>
  </si>
  <si>
    <t>НЛЗХ 200х100-1,2-ОЦ ЛИДЕР Х-отвод замковый</t>
  </si>
  <si>
    <t>НЛЗХ 200х100-1,5-ОЦ ЛИДЕР Х-отвод замковый</t>
  </si>
  <si>
    <t>НЛЗХ 300х100-1,2-ОЦ ЛИДЕР Х-отвод замковый</t>
  </si>
  <si>
    <t>НЛЗХ 300х100-1,5-ОЦ ЛИДЕР Х-отвод замковый</t>
  </si>
  <si>
    <t>НЛЗХ 400х100-1,2-ОЦ ЛИДЕР Х-отвод замковый</t>
  </si>
  <si>
    <t>НЛЗХ 400х100-1,5-ОЦ ЛИДЕР Х-отвод замковый</t>
  </si>
  <si>
    <t>НЛЗХ 500х100-1,2-ОЦ ЛИДЕР Х-отвод замковый</t>
  </si>
  <si>
    <t>НЛЗХ 500х100-1,5-ОЦ ЛИДЕР Х-отвод замковый</t>
  </si>
  <si>
    <t>НЛЗХ 600х100-1,2-ОЦ ЛИДЕР Х-отвод замковый</t>
  </si>
  <si>
    <t>НЛЗХ 600х100-1,5-ОЦ ЛИДЕР Х-отвод замковый</t>
  </si>
  <si>
    <t>НЛЗС, НЛЗП, НЛЗУ 200х50-1,2-ОЦ</t>
  </si>
  <si>
    <t>НЛЗС, НЛЗП, НЛЗУ 300х50-1,2-ОЦ</t>
  </si>
  <si>
    <t>НЛЗС, НЛЗП, НЛЗУ 400х50-1,2-ОЦ</t>
  </si>
  <si>
    <t>НЛЗС, НЛЗП, НЛЗУ 500х50-1,2-ОЦ</t>
  </si>
  <si>
    <t>НЛЗС, НЛЗП, НЛЗУ 600х50-1,2-ОЦ</t>
  </si>
  <si>
    <t>НЛЗС, НЛЗП, НЛЗУ 200х60-1,2-ОЦ</t>
  </si>
  <si>
    <t>НЛЗС, НЛЗП, НЛЗУ 300х60-1,2-ОЦ</t>
  </si>
  <si>
    <t>НЛЗС, НЛЗП, НЛЗУ 400х60-1,2-ОЦ</t>
  </si>
  <si>
    <t>НЛЗС, НЛЗП, НЛЗУ 500х60-1,2-ОЦ</t>
  </si>
  <si>
    <t>НЛЗС, НЛЗП, НЛЗУ 600х60-1,2-ОЦ</t>
  </si>
  <si>
    <t>НЛЗС, НЛЗП, НЛЗУ 200х80-1,2-ОЦ</t>
  </si>
  <si>
    <t>НЛЗС, НЛЗП, НЛЗУ 300х80-1,2-ОЦ</t>
  </si>
  <si>
    <t>НЛЗС, НЛЗП, НЛЗУ 400х80-1,2-ОЦ</t>
  </si>
  <si>
    <t>НЛЗС, НЛЗП, НЛЗУ 500х80-1,2-ОЦ</t>
  </si>
  <si>
    <t>НЛЗС, НЛЗП, НЛЗУ 600х80-1,2-ОЦ</t>
  </si>
  <si>
    <t>НЛЗС, НЛЗП, НЛЗУ 200х100-1,2-ОЦ</t>
  </si>
  <si>
    <t>НЛЗС, НЛЗП, НЛЗУ 300х100-1,2-ОЦ</t>
  </si>
  <si>
    <t>НЛЗС, НЛЗП, НЛЗУ 400х100-1,2-ОЦ</t>
  </si>
  <si>
    <t>НЛЗС, НЛЗП, НЛЗУ 500х100-1,2-ОЦ</t>
  </si>
  <si>
    <t>НЛЗС, НЛЗП, НЛЗУ 600х100-1,2-ОЦ</t>
  </si>
  <si>
    <t>НЛЗТ200х50-1,2-ОЦ</t>
  </si>
  <si>
    <t>НЛЗТ300х50-1,2-ОЦ</t>
  </si>
  <si>
    <t>НЛЗТ400х50-1,2-ОЦ</t>
  </si>
  <si>
    <t>НЛЗТ500х50-1,2-ОЦ</t>
  </si>
  <si>
    <t>НЛЗТ600х50-1,2-ОЦ</t>
  </si>
  <si>
    <t>НЛЗТ200х60-1,2-ОЦ</t>
  </si>
  <si>
    <t>НЛЗТ300х60-1,2-ОЦ</t>
  </si>
  <si>
    <t>НЛЗТ400х60-1,2-ОЦ</t>
  </si>
  <si>
    <t>НЛЗТ500х60-1,2-ОЦ</t>
  </si>
  <si>
    <t>НЛЗТ600х60-1,2-ОЦ</t>
  </si>
  <si>
    <t>НЛЗТ200х80-1,2-ОЦ</t>
  </si>
  <si>
    <t>НЛЗТ300х80-1,2-ОЦ</t>
  </si>
  <si>
    <t>НЛЗТ400х80-1,2-ОЦ</t>
  </si>
  <si>
    <t>НЛЗТ500х80-1,2-ОЦ</t>
  </si>
  <si>
    <t>НЛЗТ600х80-1,2-ОЦ</t>
  </si>
  <si>
    <t>НЛЗТ200х100-1,2-ОЦ</t>
  </si>
  <si>
    <t>НЛЗТ300х100-1,2-ОЦ</t>
  </si>
  <si>
    <t>НЛЗТ400х100-1,2-ОЦ</t>
  </si>
  <si>
    <t>НЛЗТ500х100-1,2-ОЦ</t>
  </si>
  <si>
    <t>НЛЗТ600х100-1,2-ОЦ</t>
  </si>
  <si>
    <t>НЛЗХ 200х50-1,2-ОЦ</t>
  </si>
  <si>
    <t>НЛЗХ 300х50-1,2-ОЦ</t>
  </si>
  <si>
    <t>НЛЗХ 400х50-1,2-ОЦ</t>
  </si>
  <si>
    <t>НЛЗХ 500х50-1,2-ОЦ</t>
  </si>
  <si>
    <t>НЛЗХ 600х50-1,2-ОЦ</t>
  </si>
  <si>
    <t>НЛЗХ 200х60-1,2-ОЦ</t>
  </si>
  <si>
    <t>НЛЗХ 300х60-1,2-ОЦ</t>
  </si>
  <si>
    <t>НЛЗХ 400х60-1,2-ОЦ</t>
  </si>
  <si>
    <t>НЛЗХ 500х60-1,2-ОЦ</t>
  </si>
  <si>
    <t>НЛЗХ 600х60-1,2-ОЦ</t>
  </si>
  <si>
    <t>НЛЗХ 200х80-1,2-ОЦ</t>
  </si>
  <si>
    <t>НЛЗХ 300х80-1,2-ОЦ</t>
  </si>
  <si>
    <t>НЛЗХ 400х80-1,2-ОЦ</t>
  </si>
  <si>
    <t>НЛЗХ 500х80-1,2-ОЦ</t>
  </si>
  <si>
    <t>НЛЗХ 600х80-1,2-ОЦ</t>
  </si>
  <si>
    <t>НЛЗХ 200х100-1,2-ОЦ</t>
  </si>
  <si>
    <t>НЛЗХ 300х100-1,2-ОЦ</t>
  </si>
  <si>
    <t>НЛЗХ 400х100-1,2-ОЦ</t>
  </si>
  <si>
    <t>НЛЗХ 500х100-1,2-ОЦ</t>
  </si>
  <si>
    <t>НЛЗХ 600х100-1,2-ОЦ</t>
  </si>
  <si>
    <t>НЛЗС, НЛЗП, НЛЗУ 200х50-1,5-ОЦ</t>
  </si>
  <si>
    <t>НЛЗС, НЛЗП, НЛЗУ 300х50-1,5-ОЦ</t>
  </si>
  <si>
    <t>НЛЗС, НЛЗП, НЛЗУ 400х50-1,5-ОЦ</t>
  </si>
  <si>
    <t>НЛЗС, НЛЗП, НЛЗУ 500х50-1,5-ОЦ</t>
  </si>
  <si>
    <t>НЛЗС, НЛЗП, НЛЗУ 600х50-1,5-ОЦ</t>
  </si>
  <si>
    <t>НЛЗС, НЛЗП, НЛЗУ 200х60-1,5-ОЦ</t>
  </si>
  <si>
    <t>НЛЗС, НЛЗП, НЛЗУ 300х60-1,5-ОЦ</t>
  </si>
  <si>
    <t>НЛЗС, НЛЗП, НЛЗУ 400х60-1,5-ОЦ</t>
  </si>
  <si>
    <t>НЛЗС, НЛЗП, НЛЗУ 500х60-1,5-ОЦ</t>
  </si>
  <si>
    <t>НЛЗС, НЛЗП, НЛЗУ 600х60-1,5-ОЦ</t>
  </si>
  <si>
    <t>НЛЗС, НЛЗП, НЛЗУ 200х80-1,5-ОЦ</t>
  </si>
  <si>
    <t>НЛЗС, НЛЗП, НЛЗУ 300х80-1,5-ОЦ</t>
  </si>
  <si>
    <t>НЛЗС, НЛЗП, НЛЗУ 400х80-1,5-ОЦ</t>
  </si>
  <si>
    <t>НЛЗС, НЛЗП, НЛЗУ 500х80-1,5-ОЦ</t>
  </si>
  <si>
    <t>НЛЗС, НЛЗП, НЛЗУ 600х80-1,5-ОЦ</t>
  </si>
  <si>
    <t>НЛЗС, НЛЗП, НЛЗУ 200х100-1,5-ОЦ</t>
  </si>
  <si>
    <t>НЛЗС, НЛЗП, НЛЗУ 300х100-1,5-ОЦ</t>
  </si>
  <si>
    <t>НЛЗС, НЛЗП, НЛЗУ 400х100-1,5-ОЦ</t>
  </si>
  <si>
    <t>НЛЗС, НЛЗП, НЛЗУ 500х100-1,5-ОЦ</t>
  </si>
  <si>
    <t>НЛЗС, НЛЗП, НЛЗУ 600х100-1,5-ОЦ</t>
  </si>
  <si>
    <t>НЛЗТ200х50-1,5-ОЦ</t>
  </si>
  <si>
    <t>НЛЗТ300х50-1,5-ОЦ</t>
  </si>
  <si>
    <t>НЛЗТ400х50-1,5-ОЦ</t>
  </si>
  <si>
    <t>НЛЗТ500х50-1,5-ОЦ</t>
  </si>
  <si>
    <t>НЛЗТ600х50-1,5-ОЦ</t>
  </si>
  <si>
    <t>НЛЗТ200х60-1,5-ОЦ</t>
  </si>
  <si>
    <t>НЛЗТ300х60-1,5-ОЦ</t>
  </si>
  <si>
    <t>НЛЗТ400х60-1,5-ОЦ</t>
  </si>
  <si>
    <t>НЛЗТ500х60-1,5-ОЦ</t>
  </si>
  <si>
    <t>НЛЗТ600х60-1,5-ОЦ</t>
  </si>
  <si>
    <t>НЛЗТ200х80-1,5-ОЦ</t>
  </si>
  <si>
    <t>НЛЗТ300х80-1,5-ОЦ</t>
  </si>
  <si>
    <t>НЛЗТ400х80-1,5-ОЦ</t>
  </si>
  <si>
    <t>НЛЗТ500х80-1,5-ОЦ</t>
  </si>
  <si>
    <t>НЛЗТ600х80-1,5-ОЦ</t>
  </si>
  <si>
    <t>НЛЗТ200х100-1,5-ОЦ</t>
  </si>
  <si>
    <t>НЛЗТ300х100-1,5-ОЦ</t>
  </si>
  <si>
    <t>НЛЗТ400х100-1,5-ОЦ</t>
  </si>
  <si>
    <t>НЛЗТ500х100-1,5-ОЦ</t>
  </si>
  <si>
    <t>НЛЗТ600х100-1,5-ОЦ</t>
  </si>
  <si>
    <t>НЛЗХ 200х50-1,5-ОЦ</t>
  </si>
  <si>
    <t>НЛЗХ 300х50-1,5-ОЦ</t>
  </si>
  <si>
    <t>НЛЗХ 400х50-1,5-ОЦ</t>
  </si>
  <si>
    <t>НЛЗХ 500х50-1,5-ОЦ</t>
  </si>
  <si>
    <t>НЛЗХ 600х50-1,5-ОЦ</t>
  </si>
  <si>
    <t>НЛЗХ 200х60-1,5-ОЦ</t>
  </si>
  <si>
    <t>НЛЗХ 300х60-1,5-ОЦ</t>
  </si>
  <si>
    <t>НЛЗХ 400х60-1,5-ОЦ</t>
  </si>
  <si>
    <t>НЛЗХ 500х60-1,5-ОЦ</t>
  </si>
  <si>
    <t>НЛЗХ 600х60-1,5-ОЦ</t>
  </si>
  <si>
    <t>НЛЗХ 200х80-1,5-ОЦ</t>
  </si>
  <si>
    <t>НЛЗХ 300х80-1,5-ОЦ</t>
  </si>
  <si>
    <t>НЛЗХ 400х80-1,5-ОЦ</t>
  </si>
  <si>
    <t>НЛЗХ 500х80-1,5-ОЦ</t>
  </si>
  <si>
    <t>НЛЗХ 600х80-1,5-ОЦ</t>
  </si>
  <si>
    <t>НЛЗХ 200х100-1,5-ОЦ</t>
  </si>
  <si>
    <t>НЛЗХ 300х100-1,5-ОЦ</t>
  </si>
  <si>
    <t>НЛЗХ 400х100-1,5-ОЦ</t>
  </si>
  <si>
    <t>НЛЗХ 500х100-1,5-ОЦ</t>
  </si>
  <si>
    <t>НЛЗХ 600х100-1,5-ОЦ</t>
  </si>
  <si>
    <t>Оглавление &gt;&gt;&gt;</t>
  </si>
  <si>
    <t>СН 100 ЛИДЕР Крепление стеновое-напольное 100мм</t>
  </si>
  <si>
    <t>СН 150 ЛИДЕР Крепление стеновое-напольное 150мм</t>
  </si>
  <si>
    <t>СН 200 ЛИДЕР Крепление стеновое-напольное 200мм</t>
  </si>
  <si>
    <t>СН 300 ЛИДЕР Крепление стеновое-напольное 300мм</t>
  </si>
  <si>
    <t>СН 400 ЛИДЕР Крепление стеновое-напольное 400мм</t>
  </si>
  <si>
    <t xml:space="preserve">МК 30х30-0,7 ЛИДЕР Миникороб с крышкой (без отгибов) </t>
  </si>
  <si>
    <t>МК 40х30-0,7 ЛИДЕР Миникороб с крышкой</t>
  </si>
  <si>
    <t>МК 50х35-0,7 ЛИДЕР Миникороб с крышкой</t>
  </si>
  <si>
    <t>МК 60х30-0,7 ЛИДЕР Миникороб с крышкой</t>
  </si>
  <si>
    <t>МК 60х40-0,7 ЛИДЕР Миникороб с крышкой</t>
  </si>
  <si>
    <t>МК 70х40-0,7 ЛИДЕР Миникороб с крышкой</t>
  </si>
  <si>
    <t>МК 80х30-0,7 ЛИДЕР Миникороб с крышкой</t>
  </si>
  <si>
    <t>МК 80х40-0,7 ЛИДЕР Миникороб с крышкой</t>
  </si>
  <si>
    <t>ЛИДЕР Миникороб замковый с крышкой</t>
  </si>
  <si>
    <t>ЛИДЕР Миникороб с крышкой</t>
  </si>
  <si>
    <t>МКЗ 45х40-0,7 ЛИДЕР Миникороб замковый с крышкой</t>
  </si>
  <si>
    <t>МКЗ 60х40-0,7 ЛИДЕР Миникороб замковый с крышкой</t>
  </si>
  <si>
    <t>МКЗ 70х40-0,7 ЛИДЕР Миникороб замковый с крышкой</t>
  </si>
  <si>
    <t>МКЗ 80х40-0,7 ЛИДЕР Миникороб замковый с крышкой</t>
  </si>
  <si>
    <t>АЗМ6х25 ЛИДЕР Анкер забиваемый стальной</t>
  </si>
  <si>
    <t>АЗМ8х30 ЛИДЕР Анкер забиваемый стальной</t>
  </si>
  <si>
    <t>АЗМ10х40 ЛИДЕР Анкер забиваемый стальной</t>
  </si>
  <si>
    <t>АЗМ12х40 ЛИДЕР Анкер забиваемый стальной</t>
  </si>
  <si>
    <t>ГМ12СБ ЛИДЕР  Гайка М12 со стопорным бортиком  (DIN 6923)</t>
  </si>
  <si>
    <t>БМ8х16ПН</t>
  </si>
  <si>
    <t>БМ8х16ПН ЛИДЕР Болт М8х16 полнонарезной (DIN 933)</t>
  </si>
  <si>
    <t>БМ8х50ПН</t>
  </si>
  <si>
    <t>БМ8х60ПН</t>
  </si>
  <si>
    <t>БМ8х70ПН</t>
  </si>
  <si>
    <t>ПШв1 35х23-1,5</t>
  </si>
  <si>
    <t>ПШв1 45х30-1,5</t>
  </si>
  <si>
    <t>ПШв1 60х32-1,5</t>
  </si>
  <si>
    <t>ПШв1 80х40-1,5</t>
  </si>
  <si>
    <t>ПШв1 100х50-1,5</t>
  </si>
  <si>
    <t>ПЛ-L2 32х32-1,5</t>
  </si>
  <si>
    <t>ПЛ-L2 32х32-2,0</t>
  </si>
  <si>
    <t>ПЛ-L2 40х40-1,5</t>
  </si>
  <si>
    <t>ПЛ-L2 40х40-2,0</t>
  </si>
  <si>
    <t>ПЛ-L2 45х45-3,0</t>
  </si>
  <si>
    <t>ПЛ-L2 50х50-1,5</t>
  </si>
  <si>
    <t>ПЛ-L2 50х50-2,0</t>
  </si>
  <si>
    <t>ПП 30-1,5 Полоса ЛИДЕР</t>
  </si>
  <si>
    <t>ПП 40-1,5 Полоса ЛИДЕР</t>
  </si>
  <si>
    <t>ПЛ-L2 32х32-1,5  ЛИДЕР по двум полкам</t>
  </si>
  <si>
    <t>ПЛ-L2 32х32-2,0  ЛИДЕР по двум полкам</t>
  </si>
  <si>
    <t>ПЛ-L2 40х40-1,5  ЛИДЕР по двум полкам</t>
  </si>
  <si>
    <t>ПЛ-L2 40х40-2,0  ЛИДЕР по двум полкам</t>
  </si>
  <si>
    <t>ПЛ-L2 45х45-3,0  ЛИДЕР по двум полкам</t>
  </si>
  <si>
    <t>ПЛ-L2 50х50-1,5  ЛИДЕР по двум полкам</t>
  </si>
  <si>
    <t>ПЛ-L2 50х50-2,0  ЛИДЕР по двум полкам</t>
  </si>
  <si>
    <t>ПШв1 35х23-1,5 ЛИДЕР Швеллер перфорированный по основанию</t>
  </si>
  <si>
    <t>ПШв1 45х30-1,5 ЛИДЕР Швеллер перфорированный по основанию</t>
  </si>
  <si>
    <t>ПШв1 60х32-1,5 ЛИДЕР Швеллер перфорированный по основанию</t>
  </si>
  <si>
    <t>ПШв1 80х40-1,5 ЛИДЕР Швеллер перфорированный по основанию</t>
  </si>
  <si>
    <t>ПШв1 80х40-2,5 ЛИДЕР Швеллер перфорированный по основанию</t>
  </si>
  <si>
    <t>ПШв1 100х50-1,5 ЛИДЕР Швеллер перфорированный по основанию</t>
  </si>
  <si>
    <t>ПЗ2 32х40х32-1,5 ЛИДЕР Z-профиль</t>
  </si>
  <si>
    <t>ПЗ2 32х40х32-2,5 ЛИДЕР Z-профиль</t>
  </si>
  <si>
    <t>ПЗ2 30х50х30-1,5 ЛИДЕР Z-профиль</t>
  </si>
  <si>
    <t>ПЗ2 30х50х30-2,5 ЛИДЕР Z-профиль</t>
  </si>
  <si>
    <t>ПЗ2 60х40х40-1,5 ЛИДЕР Z-профиль</t>
  </si>
  <si>
    <t>ПЗ2 60х40х40-2,5 ЛИДЕР Z-профиль</t>
  </si>
  <si>
    <t>Профили - Z-образные</t>
  </si>
  <si>
    <t>Профили - L образные</t>
  </si>
  <si>
    <t>ПЛЛ-150.35 ЛИДЕР Лоток проволочный 150х35х3000</t>
  </si>
  <si>
    <t>ККБ-П-0,65/0,4-1</t>
  </si>
  <si>
    <t>ККБ-П-0,65/0,4-2</t>
  </si>
  <si>
    <t>ККБ-П-0,65/0,6-1</t>
  </si>
  <si>
    <t>ККБ-П-0,65/0,6-2</t>
  </si>
  <si>
    <t>ККБ-П-0,95/0,6-1</t>
  </si>
  <si>
    <t>ККБ-П-0,95/0,6-2</t>
  </si>
  <si>
    <t>ККБ УГВ-0,65/0,4</t>
  </si>
  <si>
    <t>ККБ УГВ-0,65/0,6</t>
  </si>
  <si>
    <t>ККБ УГВ-0,95/0,6</t>
  </si>
  <si>
    <t>ККБ УГН-0,65/0,4</t>
  </si>
  <si>
    <t>ККБ УГН-0,65/0,6</t>
  </si>
  <si>
    <t>ККБ УГН-0,95/0,6</t>
  </si>
  <si>
    <t>ККБ-УВ-0,65/0,4</t>
  </si>
  <si>
    <t>ККБ-УВ-0,65/0,6</t>
  </si>
  <si>
    <t>ККБ-УВ-0,95/0,6</t>
  </si>
  <si>
    <t>ККБ-УН-0,65/0,4</t>
  </si>
  <si>
    <t>ККБ-УН-0,65/0,6</t>
  </si>
  <si>
    <t>ККБ-УН-0,95/0,6</t>
  </si>
  <si>
    <t>ККБ-3ПО-0,2/0,5-2</t>
  </si>
  <si>
    <t>ККБ-3ПО-0,2/0,5-3</t>
  </si>
  <si>
    <t>ККБ-ПО-0,2/0,5-2</t>
  </si>
  <si>
    <t>ККБ-ПО-0,2/0,5-3</t>
  </si>
  <si>
    <t>ККБ УГП-0,2/0,5</t>
  </si>
  <si>
    <t>ККБ УНП-0,2/0,5</t>
  </si>
  <si>
    <t>ККБ УВП-0,2/0,5</t>
  </si>
  <si>
    <t>ККБ-3 УГП-0,2/0,5</t>
  </si>
  <si>
    <t>ККБ-3 УНП-0,2/0,5</t>
  </si>
  <si>
    <t>ККБ-3 УВП-0,2/0,5</t>
  </si>
  <si>
    <t>Крышка лотка замковая</t>
  </si>
  <si>
    <t xml:space="preserve">Соединители, Переходы </t>
  </si>
  <si>
    <t>СН 500</t>
  </si>
  <si>
    <t>СН 600</t>
  </si>
  <si>
    <t>СН 500 ЛИДЕР Крепление стеновое-напольное 500мм</t>
  </si>
  <si>
    <t>СН 600 ЛИДЕР Крепление стеновое-напольное 600мм</t>
  </si>
  <si>
    <t>Стойки</t>
  </si>
  <si>
    <t xml:space="preserve">ПЛО-100 </t>
  </si>
  <si>
    <t xml:space="preserve">ПЛО-200 </t>
  </si>
  <si>
    <t xml:space="preserve">ПЛО-300 </t>
  </si>
  <si>
    <t xml:space="preserve">ПЛО-400 </t>
  </si>
  <si>
    <t xml:space="preserve">ПЛО-600 </t>
  </si>
  <si>
    <t>ПЛО-100 ЛИДЕР Планка опорная 150мм</t>
  </si>
  <si>
    <t>ПЛО-200 ЛИДЕР Планка опорная 250мм</t>
  </si>
  <si>
    <t>ПЛО-300 ЛИДЕР Планка опорная 350мм</t>
  </si>
  <si>
    <t>ПЛО-400 ЛИДЕР Планка опорная 450мм</t>
  </si>
  <si>
    <t>ПЛО-600 ЛИДЕР Планка опорная 650мм</t>
  </si>
  <si>
    <t>Подвесы  "ЛИДЕР"     (оцинкованная сталь)</t>
  </si>
  <si>
    <t>КВ3 400 ЛИДЕР Консоль вертикальная 400мм</t>
  </si>
  <si>
    <t>КВ3 500 ЛИДЕР Консоль вертикальная 500мм</t>
  </si>
  <si>
    <t>КВ3 600 ЛИДЕР Консоль вертикальная 600мм</t>
  </si>
  <si>
    <t>КВ3 800 ЛИДЕР Консоль вертикальная 800мм</t>
  </si>
  <si>
    <t>КВ3 1000 ЛИДЕР Консоль вертикальная 1000мм</t>
  </si>
  <si>
    <t>КВ3 1200 ЛИДЕР Консоль вертикальная 1200мм</t>
  </si>
  <si>
    <t>КВ3 1500 ЛИДЕР Консоль вертикальная 1500мм</t>
  </si>
  <si>
    <t>КВ3 1800 ЛИДЕР Консоль вертикальная 1800мм</t>
  </si>
  <si>
    <t>КВ3 2200 ЛИДЕР Консоль вертикальная 2200мм</t>
  </si>
  <si>
    <t>КВ8 400 ЛИДЕР Консоль вертикальная 400мм</t>
  </si>
  <si>
    <t>КВ8 600 ЛИДЕР Консоль вертикальная 600мм</t>
  </si>
  <si>
    <t>КВ8 800 ЛИДЕР Консоль вертикальная 800мм</t>
  </si>
  <si>
    <t>КВ8 1200 ЛИДЕР Консоль вертикальная 1200мм</t>
  </si>
  <si>
    <t>КВ8 1800 ЛИДЕР Консоль вертикальная 1800мм</t>
  </si>
  <si>
    <t>КВ8 2200 ЛИДЕР Консоль вертикальная 2200мм</t>
  </si>
  <si>
    <t>КВ9 400 ЛИДЕР Консоль вертикальная 400мм</t>
  </si>
  <si>
    <t>КВ9 600 ЛИДЕР Консоль вертикальная 600мм</t>
  </si>
  <si>
    <t>КВ9 800 ЛИДЕР Консоль вертикальная 800мм</t>
  </si>
  <si>
    <t>КВ9 1200 ЛИДЕР Консоль вертикальная 1200мм</t>
  </si>
  <si>
    <t>КВ9 1800 ЛИДЕР Консоль вертикальная 1800мм</t>
  </si>
  <si>
    <t>КВ9 2200 ЛИДЕР Консоль вертикальная 2200мм</t>
  </si>
  <si>
    <t>ПЛ-С ЛИДЕР 40х38х3000х1,2 Профиль перфорированный С - образный (Траверса монтажная)</t>
  </si>
  <si>
    <t>Аксессуары проволочных лотков</t>
  </si>
  <si>
    <t>Лестничные лотки замковые НЛЗ</t>
  </si>
  <si>
    <t xml:space="preserve">ОП-С-400 </t>
  </si>
  <si>
    <t>БМ10х30ПН</t>
  </si>
  <si>
    <t>БМ10х20ПН</t>
  </si>
  <si>
    <t>БМ10х50ПН</t>
  </si>
  <si>
    <t>СНП-400 ЛИДЕР Стойка настенно-потолочная 400мм</t>
  </si>
  <si>
    <t>СНП-1000 ЛИДЕР Стойка настенно-потолочная 1000мм</t>
  </si>
  <si>
    <t>БМ8х20ПН</t>
  </si>
  <si>
    <t>БМ8х20ПН ЛИДЕР Болт М8х20 полнонарезной (DIN 933)</t>
  </si>
  <si>
    <t>СУТ</t>
  </si>
  <si>
    <t>СО 100</t>
  </si>
  <si>
    <t>СШ</t>
  </si>
  <si>
    <t>СМК 50</t>
  </si>
  <si>
    <t>СШМК 50</t>
  </si>
  <si>
    <t>СПР 50х25</t>
  </si>
  <si>
    <t>СПР 50х50</t>
  </si>
  <si>
    <t>СПР 50х75</t>
  </si>
  <si>
    <t>СПР 50х100</t>
  </si>
  <si>
    <t>СПР 50х150</t>
  </si>
  <si>
    <t>СПР 80х25</t>
  </si>
  <si>
    <t>СПР 80х50</t>
  </si>
  <si>
    <t>СПР 80х75</t>
  </si>
  <si>
    <t>СПР 80х100</t>
  </si>
  <si>
    <t>СПР 80х150</t>
  </si>
  <si>
    <t>СПР 100х25</t>
  </si>
  <si>
    <t>СПР 100х50</t>
  </si>
  <si>
    <t>СПР 100х75</t>
  </si>
  <si>
    <t>СПР 100х100</t>
  </si>
  <si>
    <t>СПР 100х150</t>
  </si>
  <si>
    <t>СУ</t>
  </si>
  <si>
    <t>ЗТ 50*50</t>
  </si>
  <si>
    <t>ЗТ 100*80</t>
  </si>
  <si>
    <t>ЗТ 150*80</t>
  </si>
  <si>
    <t>ЗТ 200*80</t>
  </si>
  <si>
    <t>ЗТ 300*80</t>
  </si>
  <si>
    <t>ЗТ 400*80</t>
  </si>
  <si>
    <t>ЗТ 500*80</t>
  </si>
  <si>
    <t>ЗТ 600*80</t>
  </si>
  <si>
    <t>ЗТ 100*100</t>
  </si>
  <si>
    <t>ЗТ 150*100</t>
  </si>
  <si>
    <t>ЗТ 200*100</t>
  </si>
  <si>
    <t>ЗТ 300*100</t>
  </si>
  <si>
    <t>ЗТ 400*100</t>
  </si>
  <si>
    <t>ЗТ 500*100</t>
  </si>
  <si>
    <t>ЗТ 600*100</t>
  </si>
  <si>
    <t>ЗТ 150*150</t>
  </si>
  <si>
    <t>ЗТ 200*150</t>
  </si>
  <si>
    <t>ЗТ 300*150</t>
  </si>
  <si>
    <t>ЗТ 400*150</t>
  </si>
  <si>
    <t>ЗТ 500*150</t>
  </si>
  <si>
    <t>ЗТ 200*200</t>
  </si>
  <si>
    <t>ЗТ 400*200</t>
  </si>
  <si>
    <t>ЗТ 500*200</t>
  </si>
  <si>
    <t>ЗТ 600*200</t>
  </si>
  <si>
    <t>ЗТ 300*200</t>
  </si>
  <si>
    <t>ЗТ 500*50</t>
  </si>
  <si>
    <t>ЗТ 600*150</t>
  </si>
  <si>
    <t>СЛБ-50</t>
  </si>
  <si>
    <t>СЛБ-100</t>
  </si>
  <si>
    <t>СЛБ-150</t>
  </si>
  <si>
    <t>СЛБ-200</t>
  </si>
  <si>
    <t>СЛБ-250</t>
  </si>
  <si>
    <t>СЛБ-300</t>
  </si>
  <si>
    <t>СЛБ-350</t>
  </si>
  <si>
    <t>СЛБ-400</t>
  </si>
  <si>
    <t>СЛБ-450</t>
  </si>
  <si>
    <t>СЛБ-500</t>
  </si>
  <si>
    <t>СЛБ-550</t>
  </si>
  <si>
    <t>СЛД 30</t>
  </si>
  <si>
    <t>СЛД 40</t>
  </si>
  <si>
    <t>СЛД 50</t>
  </si>
  <si>
    <t>СЛД 60</t>
  </si>
  <si>
    <t>СЛД 100</t>
  </si>
  <si>
    <t>СЛД 150</t>
  </si>
  <si>
    <t>СЛД 200</t>
  </si>
  <si>
    <t>СЛД 300</t>
  </si>
  <si>
    <t>СЛБ-50 ЛИДЕР (соединитель лотка боковой)</t>
  </si>
  <si>
    <t>СЛБ 100 ЛИДЕР (соединитель лотка боковой)</t>
  </si>
  <si>
    <t>СЛБ-150 ЛИДЕР (соединитель лотка боковой)</t>
  </si>
  <si>
    <t>СЛБ-200 ЛИДЕР (соединитель лотка боковой)</t>
  </si>
  <si>
    <t>СЛБ-250 ЛИДЕР (соединитель лотка боковой)</t>
  </si>
  <si>
    <t>СЛБ-300 ЛИДЕР (соединитель лотка боковой)</t>
  </si>
  <si>
    <t>СЛБ-350 ЛИДЕР (соединитель лотка боковой)</t>
  </si>
  <si>
    <t>СЛБ-400 ЛИДЕР (соединитель лотка боковой)</t>
  </si>
  <si>
    <t>СЛБ-450 ЛИДЕР (соединитель лотка боковой)</t>
  </si>
  <si>
    <t>СЛБ-500 ЛИДЕР  (соединитель лотка боковой)</t>
  </si>
  <si>
    <t>СЛБ-550 ЛИДЕР  (соединитель лотка боковой)</t>
  </si>
  <si>
    <t>СЛД 30 ЛИДЕР Соединитель лотков по дну</t>
  </si>
  <si>
    <t>СЛД 40 ЛИДЕР Соединитель лотков по дну</t>
  </si>
  <si>
    <t>СЛД 50 ЛИДЕР Соединитель лотков по дну</t>
  </si>
  <si>
    <t>СЛД 60 ЛИДЕР Соединитель лотков по дну</t>
  </si>
  <si>
    <t>СЛД 100 ЛИДЕР Соединитель лотков по дну</t>
  </si>
  <si>
    <t>СЛД 150 ЛИДЕР Соединитель лотков по дну</t>
  </si>
  <si>
    <t>СЛД 200 ЛИДЕР Соединитель лотков по дну</t>
  </si>
  <si>
    <t>СЛД 300 ЛИДЕР Соединитель лотков по дну</t>
  </si>
  <si>
    <t>ПЛП 50-0,7</t>
  </si>
  <si>
    <t>ПЛП 65-0,7</t>
  </si>
  <si>
    <t>ПЛП 70-0,7</t>
  </si>
  <si>
    <t>ПЛП 80-0,7</t>
  </si>
  <si>
    <t>ПЛП 100-0,7</t>
  </si>
  <si>
    <t xml:space="preserve">ПЛП 150-0,7 </t>
  </si>
  <si>
    <t>ПЛП 200-0,7</t>
  </si>
  <si>
    <t>СШ ЛИДЕР Соединитель универсальный шарнирный (комплект)</t>
  </si>
  <si>
    <t>Заглушка 50*50</t>
  </si>
  <si>
    <t>Заглушка 100*50</t>
  </si>
  <si>
    <t>Заглушка 150*50</t>
  </si>
  <si>
    <t>Заглушка 200*50</t>
  </si>
  <si>
    <t>Заглушка 300*50</t>
  </si>
  <si>
    <t>Заглушка 400*50</t>
  </si>
  <si>
    <t>Заглушка 500*50</t>
  </si>
  <si>
    <t>Заглушка 600*50</t>
  </si>
  <si>
    <t>Заглушка 100*80</t>
  </si>
  <si>
    <t>Заглушка 150*80</t>
  </si>
  <si>
    <t>Заглушка 200*80</t>
  </si>
  <si>
    <t>Заглушка 300*80</t>
  </si>
  <si>
    <t>Заглушка 400*80</t>
  </si>
  <si>
    <t>Заглушка 500*80</t>
  </si>
  <si>
    <t>Заглушка 600*80</t>
  </si>
  <si>
    <t>Заглушка 100*100</t>
  </si>
  <si>
    <t>Заглушка 150*100</t>
  </si>
  <si>
    <t>Заглушка 200*100</t>
  </si>
  <si>
    <t>Заглушка 300*100</t>
  </si>
  <si>
    <t>Заглушка 400*100</t>
  </si>
  <si>
    <t>Заглушка 500*100</t>
  </si>
  <si>
    <t>Заглушка 600*100</t>
  </si>
  <si>
    <t>Заглушка 150*150</t>
  </si>
  <si>
    <t>Заглушка 200*150</t>
  </si>
  <si>
    <t>Заглушка 300*150</t>
  </si>
  <si>
    <t>Заглушка 400*150</t>
  </si>
  <si>
    <t>Заглушка 500*150</t>
  </si>
  <si>
    <t>Заглушка 200*200</t>
  </si>
  <si>
    <t>Заглушка 300*200</t>
  </si>
  <si>
    <t>Заглушка 400*200</t>
  </si>
  <si>
    <t>Заглушка 500*200</t>
  </si>
  <si>
    <t>Заглушка 600*200</t>
  </si>
  <si>
    <t xml:space="preserve">КВ8 1500 </t>
  </si>
  <si>
    <t>КВ8 1500 ЛИДЕР Консоль вертикальная 1500мм</t>
  </si>
  <si>
    <t xml:space="preserve">КВ8 2000 </t>
  </si>
  <si>
    <t>КВ8 2000 ЛИДЕР Консоль вертикальная 2000мм</t>
  </si>
  <si>
    <t>СВ 100</t>
  </si>
  <si>
    <t>СВ 150</t>
  </si>
  <si>
    <t>СВ 200</t>
  </si>
  <si>
    <t>СВ 300</t>
  </si>
  <si>
    <t>СВ 400</t>
  </si>
  <si>
    <t>СВ 500</t>
  </si>
  <si>
    <t>СВ 600</t>
  </si>
  <si>
    <t>СВ 500 ЛИДЕР Скоба внутренняя</t>
  </si>
  <si>
    <t>СВ 600 ЛИДЕР Скоба внутренняя</t>
  </si>
  <si>
    <t>НЛ-ПР</t>
  </si>
  <si>
    <t>НЛ-ПР Прижим для лестничного лотка (комплект)</t>
  </si>
  <si>
    <t>Вспомогательные крепления  "ЛИДЕР"     (оцинкованная сталь)</t>
  </si>
  <si>
    <t>Заглушки</t>
  </si>
  <si>
    <t>Струбцины, Кронштейны к профнастилу</t>
  </si>
  <si>
    <t>БМ8х14ПН</t>
  </si>
  <si>
    <t>БМ8х14ПН ЛИДЕР Болт М8х14 полнонарезной (DIN 933)</t>
  </si>
  <si>
    <t>КС6х10</t>
  </si>
  <si>
    <t xml:space="preserve">КВ8 1000 </t>
  </si>
  <si>
    <t>КВ8 1000 ЛИДЕР Консоль вертикальная 1000мм</t>
  </si>
  <si>
    <t>БМ8х30ПН</t>
  </si>
  <si>
    <t>БМ8х30ПН ЛИДЕР Болт М8х30 полнонарезной (DIN 933)</t>
  </si>
  <si>
    <t>ПЛЛ-70.50 ЛИДЕР Лоток проволочный 70х50х3000</t>
  </si>
  <si>
    <t>ПЛЛ-100.105 ЛИДЕР Лоток проволочный 100х105х3000</t>
  </si>
  <si>
    <t>ПЛЛ-125.105 ЛИДЕР Лоток проволочный 125х105х3000</t>
  </si>
  <si>
    <t>ПЛП 30-0,7</t>
  </si>
  <si>
    <t>ПЛП 30-3000-0,7-ОЦ ЛИДЕР Перегородка в лоток перфорированная В30мм</t>
  </si>
  <si>
    <t>ПЛП 50-3000-0,7-ОЦ ЛИДЕР Перегородка в лоток перфорированная В50мм</t>
  </si>
  <si>
    <t>ПЛП 65-3000-0,7-ОЦ ЛИДЕР Перегородка в лоток перфорированная В65мм</t>
  </si>
  <si>
    <t>ПЛП 70-3000-0,7-ОЦ ЛИДЕР Перегородка в лоток перфорированная В70мм</t>
  </si>
  <si>
    <t>ПЛП 80-3000-0,7-ОЦ ЛИДЕР Перегородка в лоток перфорированная В80мм</t>
  </si>
  <si>
    <t>ПЛП 100-3000-0,7-ОЦ ЛИДЕР Перегородка в лоток перфорированная В100мм</t>
  </si>
  <si>
    <t>ПЛП 150-3000-0,7-ОЦ ЛИДЕР Перегородка в лоток перфорированная В150мм</t>
  </si>
  <si>
    <t>ПЛП 200-3000-0,7-ОЦ ЛИДЕР Перегородка в лоток перфорированная В200мм</t>
  </si>
  <si>
    <t>СНП-400</t>
  </si>
  <si>
    <t>СНП-1000</t>
  </si>
  <si>
    <t>ПЛЛУ-200.60 ЛИДЕР Лоток проволочный усиленный 200х60х3000</t>
  </si>
  <si>
    <t>ПЛЛУ-300.60 ЛИДЕР Лоток проволочный усиленный 300х60х3000</t>
  </si>
  <si>
    <t>ГМ12СБ</t>
  </si>
  <si>
    <t>К-12М8 ЛИДЕР Крепление к  профнастилу М8</t>
  </si>
  <si>
    <t>К-12М10 ЛИДЕР Крепление профнастилу М10</t>
  </si>
  <si>
    <t>Кронштейны и  консоли</t>
  </si>
  <si>
    <t>СП-41х21х1,5</t>
  </si>
  <si>
    <t>Страт-профиль (траверса) 3000 мм 41х21х1,5</t>
  </si>
  <si>
    <t>СП-41х21х2</t>
  </si>
  <si>
    <t>Страт-профиль (траверса) 3000 мм 41х21х2</t>
  </si>
  <si>
    <t>СП-41х41х1,5</t>
  </si>
  <si>
    <t>Страт-профиль (траверса) 3000 мм 41х41х1,5</t>
  </si>
  <si>
    <t>СП-41х41х2</t>
  </si>
  <si>
    <t>Страт-профиль (траверса) 3000 мм 41х41х2</t>
  </si>
  <si>
    <t>КВС1 400</t>
  </si>
  <si>
    <t>КВС1 600</t>
  </si>
  <si>
    <t>КВС1 800</t>
  </si>
  <si>
    <t>КВС1 1000</t>
  </si>
  <si>
    <t>КВС1 1200</t>
  </si>
  <si>
    <t>КВС1 1500</t>
  </si>
  <si>
    <t>КВС1 1800</t>
  </si>
  <si>
    <t>КВС1 2000</t>
  </si>
  <si>
    <t>КВС1 2200</t>
  </si>
  <si>
    <t>КВС1 2400</t>
  </si>
  <si>
    <t>КВС1 2600</t>
  </si>
  <si>
    <t>КВС1 3000</t>
  </si>
  <si>
    <t>КВС2 600</t>
  </si>
  <si>
    <t>КВС2 800</t>
  </si>
  <si>
    <t>КВС2 1000</t>
  </si>
  <si>
    <t>КВС2 1200</t>
  </si>
  <si>
    <t>КВС2 1500</t>
  </si>
  <si>
    <t>КВС2 1800</t>
  </si>
  <si>
    <t>КВС2 2000</t>
  </si>
  <si>
    <t>КВС2 2200</t>
  </si>
  <si>
    <t>КВС2 2400</t>
  </si>
  <si>
    <t>КВС2 2600</t>
  </si>
  <si>
    <t>КВС2 3000</t>
  </si>
  <si>
    <t>КВС2 400</t>
  </si>
  <si>
    <t xml:space="preserve">КВ3 2600 </t>
  </si>
  <si>
    <t xml:space="preserve">КВ3 3000 </t>
  </si>
  <si>
    <t>КВ3 2600 ЛИДЕР Консоль вертикальная 2600мм</t>
  </si>
  <si>
    <t>КВ3 3000 ЛИДЕР Консоль вертикальная 3000мм</t>
  </si>
  <si>
    <t>СНП-200</t>
  </si>
  <si>
    <t>СНП-600</t>
  </si>
  <si>
    <t>СНП-800</t>
  </si>
  <si>
    <t>СНП-600 ЛИДЕР Стойка настенно-потолочная 600мм</t>
  </si>
  <si>
    <t>СНП-800 ЛИДЕР Стойка настенно-потолочная 800мм</t>
  </si>
  <si>
    <t>СНП-1200</t>
  </si>
  <si>
    <t>СНП-1200 ЛИДЕР Стойка настенно-потолочная 1200мм</t>
  </si>
  <si>
    <t>СНП-1400</t>
  </si>
  <si>
    <t>СНП-1800 ЛИДЕР Стойка настенно-потолочная 1800мм</t>
  </si>
  <si>
    <t>СНП-1800</t>
  </si>
  <si>
    <t>СНП-2000</t>
  </si>
  <si>
    <t>СНП-2400</t>
  </si>
  <si>
    <t>СНП-3000</t>
  </si>
  <si>
    <t>СНП-1400 ЛИДЕР Стойка настенно-потолочная 1400мм</t>
  </si>
  <si>
    <t>СНП-2000 ЛИДЕР Стойка настенно-потолочная 2000мм</t>
  </si>
  <si>
    <t>СНП-2400 ЛИДЕР Стойка настенно-потолочная 2400мм</t>
  </si>
  <si>
    <t>СНП-200 ЛИДЕР Стойка настенно-потолочная 200мм</t>
  </si>
  <si>
    <t xml:space="preserve">КВ3 300 </t>
  </si>
  <si>
    <t xml:space="preserve">КВ3 2700 </t>
  </si>
  <si>
    <t>КВ3 2700 ЛИДЕР Консоль вертикальная 2700мм</t>
  </si>
  <si>
    <t xml:space="preserve">КВ3 2500 </t>
  </si>
  <si>
    <t>КВ3 2500 ЛИДЕР Консоль вертикальная 2500мм</t>
  </si>
  <si>
    <t xml:space="preserve">КВ8 300 </t>
  </si>
  <si>
    <t>КВ8 300 ЛИДЕР Консоль вертикальная 300мм</t>
  </si>
  <si>
    <t xml:space="preserve">КВ8 500 </t>
  </si>
  <si>
    <t>КВ8 500 ЛИДЕР Консоль вертикальная 500мм</t>
  </si>
  <si>
    <t xml:space="preserve">КВ8 2500 </t>
  </si>
  <si>
    <t>КВ8 2500 ЛИДЕР Консоль вертикальная 2500мм</t>
  </si>
  <si>
    <t xml:space="preserve">КВ8 2600 </t>
  </si>
  <si>
    <t xml:space="preserve">КВ8 2700 </t>
  </si>
  <si>
    <t xml:space="preserve">КВ8 3000 </t>
  </si>
  <si>
    <t>КВ8 2600 ЛИДЕР Консоль вертикальная 2600мм</t>
  </si>
  <si>
    <t>КВ8 2700 ЛИДЕР Консоль вертикальная 2700мм</t>
  </si>
  <si>
    <t>КВ8 3000 ЛИДЕР Консоль вертикальная 3000мм</t>
  </si>
  <si>
    <t xml:space="preserve">КВ9 300 </t>
  </si>
  <si>
    <t>КВ9 300 ЛИДЕР Консоль вертикальная 300мм</t>
  </si>
  <si>
    <t xml:space="preserve">КВ9 500 </t>
  </si>
  <si>
    <t>КВ9 500 ЛИДЕР Консоль вертикальная 600мм</t>
  </si>
  <si>
    <t xml:space="preserve">КВ9 1000 </t>
  </si>
  <si>
    <t>КВ9 1000 ЛИДЕР Консоль вертикальная 1000мм</t>
  </si>
  <si>
    <t>КВ9 1500</t>
  </si>
  <si>
    <t>КВ9 1500 ЛИДЕР Консоль вертикальная 1500мм</t>
  </si>
  <si>
    <t xml:space="preserve">КВ9 2000 </t>
  </si>
  <si>
    <t>КВ9 2000 ЛИДЕР Консоль вертикальная 2000мм</t>
  </si>
  <si>
    <t xml:space="preserve">КВ9 2500 </t>
  </si>
  <si>
    <t>КВ9 2500 ЛИДЕР Консоль вертикальная 2500мм</t>
  </si>
  <si>
    <t xml:space="preserve">КВ9 2600 </t>
  </si>
  <si>
    <t>КВ9 2600 ЛИДЕР Консоль вертикальная 2600мм</t>
  </si>
  <si>
    <t xml:space="preserve">КВ9 2700 </t>
  </si>
  <si>
    <t>КВ9 2700 ЛИДЕР Консоль вертикальная 2700мм</t>
  </si>
  <si>
    <t xml:space="preserve">КВ9 3000 </t>
  </si>
  <si>
    <t>КВ9 3000 ЛИДЕР Консоль вертикальная 3000мм</t>
  </si>
  <si>
    <t>НКС1-400</t>
  </si>
  <si>
    <t>НКС1-200</t>
  </si>
  <si>
    <t>НКС1-300</t>
  </si>
  <si>
    <t>НКС1-500</t>
  </si>
  <si>
    <t>НКС1-600</t>
  </si>
  <si>
    <t>НКС1-700</t>
  </si>
  <si>
    <t>НКС1-800</t>
  </si>
  <si>
    <t>НКС1-900</t>
  </si>
  <si>
    <t>НКС1-1000</t>
  </si>
  <si>
    <t>НКС1-200 Настенный кронштейн "Strut" 41х21х2,5</t>
  </si>
  <si>
    <t>НКС1-300 Настенный кронштейн "Strut" 41х21х2,5</t>
  </si>
  <si>
    <t>НКС1-400 Настенный кронштейн "Strut" 41х21х2,5</t>
  </si>
  <si>
    <t>НКС1-500 Настенный кронштейн "Strut" 41х21х2,5</t>
  </si>
  <si>
    <t>НКС1-600 Настенный кронштейн "Strut" 41х21х2,5</t>
  </si>
  <si>
    <t>НКС1-700 Настенный кронштейн "Strut" 41х21х2,5</t>
  </si>
  <si>
    <t>НКС1-800 Настенный кронштейн "Strut" 41х21х2,5</t>
  </si>
  <si>
    <t>НКС1-900 Настенный кронштейн "Strut" 41х21х2,5</t>
  </si>
  <si>
    <t>НКС1-1000 Настенный кронштейн "Strut" 41х21х2,5</t>
  </si>
  <si>
    <t>НКС2-200</t>
  </si>
  <si>
    <t>НКС2-300</t>
  </si>
  <si>
    <t>НКС2-400</t>
  </si>
  <si>
    <t>НКС2-500</t>
  </si>
  <si>
    <t>НКС2-600</t>
  </si>
  <si>
    <t>НКС2-700</t>
  </si>
  <si>
    <t>НКС2-800</t>
  </si>
  <si>
    <t>НКС2-900</t>
  </si>
  <si>
    <t>НКС2-1000</t>
  </si>
  <si>
    <t>НКС2-200 Настенный кронштейн "Strut" 41х21х2,5</t>
  </si>
  <si>
    <t>НКС2-300 Настенный кронштейн "Strut" 41х21х2,5</t>
  </si>
  <si>
    <t>НКС2-400 Настенный кронштейн "Strut" 41х21х2,5</t>
  </si>
  <si>
    <t>НКС2-500 Настенный кронштейн "Strut" 41х21х2,5</t>
  </si>
  <si>
    <t>НКС2-600 Настенный кронштейн "Strut" 41х21х2,5</t>
  </si>
  <si>
    <t>НКС2-700 Настенный кронштейн "Strut" 41х21х2,5</t>
  </si>
  <si>
    <t>НКС2-800 Настенный кронштейн "Strut" 41х21х2,5</t>
  </si>
  <si>
    <t>НКС2-900 Настенный кронштейн "Strut" 41х21х2,5</t>
  </si>
  <si>
    <t>НКС2-1000 Настенный кронштейн "Strut" 41х21х2,5</t>
  </si>
  <si>
    <t>НКУС2-200</t>
  </si>
  <si>
    <t>НКУС1-400</t>
  </si>
  <si>
    <t>НКУС1-400 Настенный кронштейн "Strut" 41х41х2,5</t>
  </si>
  <si>
    <t>НКУС1-500</t>
  </si>
  <si>
    <t>НКУС1-500 Настенный кронштейн "Strut" 41х41х2,5</t>
  </si>
  <si>
    <t>НКУС1-600</t>
  </si>
  <si>
    <t>НКУС1-600 Настенный кронштейн "Strut" 41х41х2,5</t>
  </si>
  <si>
    <t>НКУС1-700</t>
  </si>
  <si>
    <t>НКУС1-700 Настенный кронштейн "Strut" 41х41х2,5</t>
  </si>
  <si>
    <t>НКУС1-800</t>
  </si>
  <si>
    <t>НКУС1-800 Настенный кронштейн "Strut" 41х41х2,5</t>
  </si>
  <si>
    <t>НКУС1-900</t>
  </si>
  <si>
    <t>НКУС1-900 Настенный кронштейн "Strut" 41х41х2,5</t>
  </si>
  <si>
    <t>НКУС1-1000</t>
  </si>
  <si>
    <t>НКУС1-1000 Настенный кронштейн "Strut" 41х41х2,5</t>
  </si>
  <si>
    <t>НКУС2-200 Настенный кронштейн "Strut" 41х41х2,5</t>
  </si>
  <si>
    <t>НКУС2-300 Настенный кронштейн "Strut" 41х41х2,5</t>
  </si>
  <si>
    <t>НКУС1-200 Настенный кронштейн "Strut" 41х41х2,5</t>
  </si>
  <si>
    <t>НКУС1-300 Настенный кронштейн "Strut" 41х41х2,5</t>
  </si>
  <si>
    <t>НКУС1-200</t>
  </si>
  <si>
    <t>НКСУ1-300</t>
  </si>
  <si>
    <t>НКУС2-300</t>
  </si>
  <si>
    <t>НКУС2-400</t>
  </si>
  <si>
    <t>НКУС2-400 Настенный кронштейн "Strut" 41х41х2,5</t>
  </si>
  <si>
    <t>НКУС2-500</t>
  </si>
  <si>
    <t>НКУС2-500 Настенный кронштейн "Strut" 41х41х2,5</t>
  </si>
  <si>
    <t>НКУС2-600</t>
  </si>
  <si>
    <t>НКУС2-600 Настенный кронштейн "Strut" 41х41х2,5</t>
  </si>
  <si>
    <t>НКУС2-700</t>
  </si>
  <si>
    <t>НКУС2-700 Настенный кронштейн "Strut" 41х41х2,5</t>
  </si>
  <si>
    <t>НКУС2-800</t>
  </si>
  <si>
    <t>НКУС2-800 Настенный кронштейн "Strut" 41х41х2,5</t>
  </si>
  <si>
    <t>НКУС2-900</t>
  </si>
  <si>
    <t>НКУС2-900 Настенный кронштейн "Strut" 41х41х2,5</t>
  </si>
  <si>
    <t>НКУС2-1000</t>
  </si>
  <si>
    <t>НКУС2-1000 Настенный кронштейн "Strut" 41х41х2,5</t>
  </si>
  <si>
    <t xml:space="preserve">КВУ 400 </t>
  </si>
  <si>
    <t xml:space="preserve">КВУ 500 </t>
  </si>
  <si>
    <t xml:space="preserve">КВУ 600 </t>
  </si>
  <si>
    <t xml:space="preserve">КВУ 800 </t>
  </si>
  <si>
    <t xml:space="preserve">КВУ 1000 </t>
  </si>
  <si>
    <t xml:space="preserve">КВУ 1200 </t>
  </si>
  <si>
    <t xml:space="preserve">КВУ 1500 </t>
  </si>
  <si>
    <t xml:space="preserve">КВУ 1800 </t>
  </si>
  <si>
    <t xml:space="preserve">КВУ 2000 </t>
  </si>
  <si>
    <t xml:space="preserve">КВУ 2200 </t>
  </si>
  <si>
    <t xml:space="preserve">КВУ 2500 </t>
  </si>
  <si>
    <t xml:space="preserve">КВУ 2600 </t>
  </si>
  <si>
    <t xml:space="preserve">КВУ 2700 </t>
  </si>
  <si>
    <t xml:space="preserve">КВУ 3000 </t>
  </si>
  <si>
    <t xml:space="preserve">КВУ 300 </t>
  </si>
  <si>
    <t>КВУ 300 ЛИДЕР Консоль вертикальная усиленная 300мм</t>
  </si>
  <si>
    <t>КВУ 400 ЛИДЕР Консоль вертикальная усиленная 400мм</t>
  </si>
  <si>
    <t>КВУ 500 ЛИДЕР Консоль вертикальная усиленная 500мм</t>
  </si>
  <si>
    <t>КВУ 600 ЛИДЕР Консоль вертикальная усиленная 600мм</t>
  </si>
  <si>
    <t>КВУ 800 ЛИДЕР Консоль вертикальная усиленная 800мм</t>
  </si>
  <si>
    <t>КВУ 1000 ЛИДЕР Консоль вертикальная усиленная 1000мм</t>
  </si>
  <si>
    <t>КВУ 1200 ЛИДЕР Консоль вертикальная усиленная 1200мм</t>
  </si>
  <si>
    <t>КВУ 1500 ЛИДЕР Консоль вертикальная усиленная 1500мм</t>
  </si>
  <si>
    <t>КВУ 1800 ЛИДЕР Консоль вертикальная усиленная 1800мм</t>
  </si>
  <si>
    <t>КВУ 2000 ЛИДЕР Консоль вертикальная усиленная 2000мм</t>
  </si>
  <si>
    <t>КВУ 2200 ЛИДЕР Консоль вертикальная усиленная 2200мм</t>
  </si>
  <si>
    <t>КВУ 2500 ЛИДЕР Консоль вертикальная усиленная 2500мм</t>
  </si>
  <si>
    <t>КВУ 2600 ЛИДЕР Консоль вертикальная усиленная 2600мм</t>
  </si>
  <si>
    <t>КВУ 2700 ЛИДЕР Консоль вертикальная усиленная 2700мм</t>
  </si>
  <si>
    <t>КВУ 3000 ЛИДЕР Консоль вертикальная усиленная 3000мм</t>
  </si>
  <si>
    <t>КС6х10 Комплект соединительный 6х10 (Винт+гайкаМ6Сб)</t>
  </si>
  <si>
    <t>АБМ10х60</t>
  </si>
  <si>
    <t>АБМ10х60 ЛИДЕР Анкерный болт с гайкой</t>
  </si>
  <si>
    <t>Перейти на изделия из нержавеющей стали INOX &gt;&gt;&gt;&gt;</t>
  </si>
  <si>
    <t>ПШв1 40х40-1,5</t>
  </si>
  <si>
    <t>ПШв1 40х40-1,5 ЛИДЕР Швеллер перфорированный по основанию</t>
  </si>
  <si>
    <t>БМ8х25ПН</t>
  </si>
  <si>
    <t>БМ8х25ПН ЛИДЕР Болт М8х25 полнонарезной (DIN 933)</t>
  </si>
  <si>
    <t>УКОС-200</t>
  </si>
  <si>
    <t>УКОС-300</t>
  </si>
  <si>
    <t>УКОС-400</t>
  </si>
  <si>
    <t>УКОС-500</t>
  </si>
  <si>
    <t>Укосина-200мм</t>
  </si>
  <si>
    <t>Укосина-300мм</t>
  </si>
  <si>
    <t>Укосина-400мм</t>
  </si>
  <si>
    <t>Укосина-500мм</t>
  </si>
  <si>
    <t xml:space="preserve">АБМ8х120  </t>
  </si>
  <si>
    <t>АБМ8х120 ЛИДЕР Анкерный болт с гайкой</t>
  </si>
  <si>
    <t>СНП-3000 ЛИДЕР Стойка настенно-потолочная 3000мм (=ПШВ3)</t>
  </si>
  <si>
    <t>Консоль вертикальная усиленная КВУ  (Используется  с НКУ)  ( пятка 5мм 120х120 , профиль ПШВ3 50х50*3мм)</t>
  </si>
  <si>
    <t>КВУС1 400</t>
  </si>
  <si>
    <t>КВУС1 600</t>
  </si>
  <si>
    <t>КВУС1 800</t>
  </si>
  <si>
    <t>КВУС1 1000</t>
  </si>
  <si>
    <t>КВУС1 1200</t>
  </si>
  <si>
    <t>КВУС1 1500</t>
  </si>
  <si>
    <t>КВУС1 1800</t>
  </si>
  <si>
    <t>КВУС1 2000</t>
  </si>
  <si>
    <t>КВУС1 2200</t>
  </si>
  <si>
    <t>КВУС1 2400</t>
  </si>
  <si>
    <t>КВУС1 2600</t>
  </si>
  <si>
    <t>КВУС1 3000</t>
  </si>
  <si>
    <t>КВУС2 400</t>
  </si>
  <si>
    <t>КВУС2 600</t>
  </si>
  <si>
    <t>КВУС2 800</t>
  </si>
  <si>
    <t>КВУС2 1000</t>
  </si>
  <si>
    <t>КВУС2 1200</t>
  </si>
  <si>
    <t>КВУС2 1500</t>
  </si>
  <si>
    <t>КВУС2 1800</t>
  </si>
  <si>
    <t>КВУС2 2000</t>
  </si>
  <si>
    <t>КВУС2 2200</t>
  </si>
  <si>
    <t>КВУС2 2400</t>
  </si>
  <si>
    <t>КВУС2 2600</t>
  </si>
  <si>
    <t>КВУС2 3000</t>
  </si>
  <si>
    <t>АКМ 8х120</t>
  </si>
  <si>
    <t>ПЛ-С 40х38х3000х1,2</t>
  </si>
  <si>
    <t>ПЛ-С 40х38х3000х1,5</t>
  </si>
  <si>
    <t>КВ3 2000 ЛИДЕР Консоль вертикальная 2000мм</t>
  </si>
  <si>
    <t>КВС1 200</t>
  </si>
  <si>
    <t>КВС1 150</t>
  </si>
  <si>
    <t>КВС2 200</t>
  </si>
  <si>
    <t>КВС2 150</t>
  </si>
  <si>
    <t>КВС1 300</t>
  </si>
  <si>
    <t>КВС1 500</t>
  </si>
  <si>
    <t>КВС1 700</t>
  </si>
  <si>
    <t>КВС1 900</t>
  </si>
  <si>
    <t>КВС1 2700</t>
  </si>
  <si>
    <t>КВС1 2500</t>
  </si>
  <si>
    <t>КВС2 300</t>
  </si>
  <si>
    <t>КВС2 500</t>
  </si>
  <si>
    <t>КВС2 700</t>
  </si>
  <si>
    <t>КВС2 900</t>
  </si>
  <si>
    <t>КВС2 2500</t>
  </si>
  <si>
    <t>КВС2 2700</t>
  </si>
  <si>
    <t>КВУС1 150</t>
  </si>
  <si>
    <t>КВУС1 200</t>
  </si>
  <si>
    <t>КВУС1 300</t>
  </si>
  <si>
    <t>КВУС1 500</t>
  </si>
  <si>
    <t>КВУС1 700</t>
  </si>
  <si>
    <t>КВУС1 900</t>
  </si>
  <si>
    <t>КВУС1 2500</t>
  </si>
  <si>
    <t>КВУС1 2700</t>
  </si>
  <si>
    <t>КВУС2 150</t>
  </si>
  <si>
    <t>КВУС2 200</t>
  </si>
  <si>
    <t>КВУС2 300</t>
  </si>
  <si>
    <t>КВУС2 500</t>
  </si>
  <si>
    <t>КВУС2 700</t>
  </si>
  <si>
    <t>КВУС2 900</t>
  </si>
  <si>
    <t>КВУС2 2500</t>
  </si>
  <si>
    <t>КВУС2 2700</t>
  </si>
  <si>
    <t>КВС2 150 Консоль вертикальная двойная "Strut" 41х21х2,5 150мм</t>
  </si>
  <si>
    <t>КВС2 200 Консоль вертикальная двойная "Strut" 41х21х2,5 200мм</t>
  </si>
  <si>
    <t>КВС2 300 Консоль вертикальная двойная "Strut" 41х21х2,5 300мм</t>
  </si>
  <si>
    <t>КВС2 400 Консоль вертикальная двойная "Strut" 41х21х2,5 400мм</t>
  </si>
  <si>
    <t>КВС2 500 Консоль вертикальная двойная "Strut" 41х21х2,5 500мм</t>
  </si>
  <si>
    <t>КВС2 600 Консоль вертикальная двойная "Strut" 41х21х2,5 600мм</t>
  </si>
  <si>
    <t>КВС2 700 Консоль вертикальная двойная "Strut" 41х21х2,5 700мм</t>
  </si>
  <si>
    <t>КВС2 800 Консоль вертикальная двойная "Strut" 41х21х2,5 800мм</t>
  </si>
  <si>
    <t>КВС2 900 Консоль вертикальная двойная "Strut" 41х21х2,5 900мм</t>
  </si>
  <si>
    <t>КВС2 1000 Консоль вертикальная двойная "Strut" 41х21х2,5 1000мм</t>
  </si>
  <si>
    <t>КВС2 1200 Консоль вертикальная двойная "Strut" 41х21х2,5 1200мм</t>
  </si>
  <si>
    <t>КВС2 1500 Консоль вертикальная двойная "Strut" 41х21х2,5 1500мм</t>
  </si>
  <si>
    <t>КВС2 1800 Консоль вертикальная двойная "Strut" 41х21х2,5 1800мм</t>
  </si>
  <si>
    <t>КВС2 2000 Консоль вертикальная двойная "Strut" 41х21х2,5 2000мм</t>
  </si>
  <si>
    <t>КВС2 2200 Консоль вертикальная двойная "Strut" 41х21х2,5 2200мм</t>
  </si>
  <si>
    <t>КВС2 2400 Консоль вертикальная двойная "Strut" 41х21х2,5 2400мм</t>
  </si>
  <si>
    <t>КВС2 2500 Консоль вертикальная двойная "Strut" 41х21х2,5 2500мм</t>
  </si>
  <si>
    <t>КВС2 2600 Консоль вертикальная двойная "Strut" 41х21х2,5 2600мм</t>
  </si>
  <si>
    <t>КВС2 2700 Консоль вертикальная двойная "Strut" 41х21х2,5 2700мм</t>
  </si>
  <si>
    <t>КВС2 3000 Консоль вертикальная двойная "Strut" 41х21х2,5 3000мм</t>
  </si>
  <si>
    <t>КВУС2 150 Консоль вертикальная двойная "Strut" 41х41х2,5 150мм</t>
  </si>
  <si>
    <t>КВУС2 200 Консоль вертикальная двойная "Strut" 41х41х2,5 200мм</t>
  </si>
  <si>
    <t>КВУС2 300 Консоль вертикальная двойная "Strut" 41х41х2,5 300мм</t>
  </si>
  <si>
    <t>КВУС2 400 Консоль вертикальная двойная "Strut" 41х41х2,5 400мм</t>
  </si>
  <si>
    <t>КВУС2 500 Консоль вертикальная двойная "Strut" 41х41х2,5 500мм</t>
  </si>
  <si>
    <t>КВУС2 600 Консоль вертикальная двойная "Strut" 41х41х2,5 600мм</t>
  </si>
  <si>
    <t>КВУС2 700 Консоль вертикальная двойная "Strut" 41х41х2,5 700мм</t>
  </si>
  <si>
    <t>КВУС2 800 Консоль вертикальная двойная "Strut" 41х41х2,5 800мм</t>
  </si>
  <si>
    <t>КВУС2 900 Консоль вертикальная двойная "Strut" 41х41х2,5 900мм</t>
  </si>
  <si>
    <t>КВУС2 1000 Консоль вертикальная двойная "Strut" 41х41х2,5 1000мм</t>
  </si>
  <si>
    <t>КВУС2 1200 Консоль вертикальная двойная "Strut" 41х41х2,5 1200мм</t>
  </si>
  <si>
    <t>КВУС2 1500 Консоль вертикальная двойная "Strut" 41х41х2,5 1500мм</t>
  </si>
  <si>
    <t>КВУС2 1800 Консоль вертикальная двойная "Strut" 41х41х2,5 1800мм</t>
  </si>
  <si>
    <t>КВУС2 2000 Консоль вертикальная двойная "Strut" 41х41х2,5 2000мм</t>
  </si>
  <si>
    <t>КВУС2 2200 Консоль вертикальная двойная "Strut" 41х41х2,5 2200мм</t>
  </si>
  <si>
    <t>КВУС2 2400 Консоль вертикальная двойная "Strut" 41х41х2,5 2400мм</t>
  </si>
  <si>
    <t>КВУС2 2500 Консоль вертикальная двойная "Strut" 41х41х2,5 2500мм</t>
  </si>
  <si>
    <t>КВУС2 2600 Консоль вертикальная двойная "Strut" 41х41х2,5 2600мм</t>
  </si>
  <si>
    <t>КВУС2 2700 Консоль вертикальная двойная "Strut" 41х41х2,5 2700мм</t>
  </si>
  <si>
    <t>КВУС2 3000 Консоль вертикальная двойная "Strut" 41х41х2,5 3000мм</t>
  </si>
  <si>
    <t>КВУС1 150 Консоль вертикальная "Strut" 41х41х2,5 150мм</t>
  </si>
  <si>
    <t>КВУС1 200 Консоль вертикальная "Strut" 41х41х2,5 200мм</t>
  </si>
  <si>
    <t>КВУС1 300 Консоль вертикальная "Strut" 41х41х2,5 300мм</t>
  </si>
  <si>
    <t>КВУС1 400 Консоль вертикальная "Strut" 41х41х2,5 400мм</t>
  </si>
  <si>
    <t>КВУС1 500 Консоль вертикальная "Strut" 41х41х2,5 500мм</t>
  </si>
  <si>
    <t>КВУС1 600 Консоль вертикальная "Strut" 41х41х2,5 600мм</t>
  </si>
  <si>
    <t>КВУС1 700 Консоль вертикальная "Strut" 41х41х2,5 700мм</t>
  </si>
  <si>
    <t>КВУС1 800 Консоль вертикальная "Strut" 41х41х2,5 800мм</t>
  </si>
  <si>
    <t>КВУС1 900 Консоль вертикальная "Strut" 41х41х2,5 900мм</t>
  </si>
  <si>
    <t>КВУС1 1000 Консоль вертикальная "Strut" 41х41х2,5 1000мм</t>
  </si>
  <si>
    <t>КВУС1 1200 Консоль вертикальная "Strut" 41х41х2,5 1200мм</t>
  </si>
  <si>
    <t>КВУС1 1500 Консоль вертикальная "Strut" 41х41х2,5 1500мм</t>
  </si>
  <si>
    <t>КВУС1 1800 Консоль вертикальная "Strut" 41х41х2,5 1800мм</t>
  </si>
  <si>
    <t>КВУС1 2000 Консоль вертикальная "Strut" 41х41х2,5 2000мм</t>
  </si>
  <si>
    <t>КВУС1 2200 Консоль вертикальная "Strut" 41х41х2,5 2200мм</t>
  </si>
  <si>
    <t>КВУС1 2400 Консоль вертикальная "Strut" 41х41х2,5 2400мм</t>
  </si>
  <si>
    <t>КВУС1 2500 Консоль вертикальная "Strut" 41х41х2,5 2500мм</t>
  </si>
  <si>
    <t>КВУС1 2600 Консоль вертикальная "Strut" 41х41х2,5 2600мм</t>
  </si>
  <si>
    <t>КВУС1 2700 Консоль вертикальная "Strut" 41х41х2,5 2700мм</t>
  </si>
  <si>
    <t>КВУС1 3000 Консоль вертикальная "Strut" 41х41х2,5 3000мм</t>
  </si>
  <si>
    <t>НКС1-100</t>
  </si>
  <si>
    <t>НКС1-100 Настенный кронштейн "Strut" 41х21х2,5</t>
  </si>
  <si>
    <t>НКС1-150</t>
  </si>
  <si>
    <t>НКС1-150 Настенный кронштейн "Strut" 41х21х2,5</t>
  </si>
  <si>
    <t>НКУС1-100</t>
  </si>
  <si>
    <t>НКСУ1-150</t>
  </si>
  <si>
    <t>НКУС1-100 Настенный кронштейн "Strut" 41х41х2,5</t>
  </si>
  <si>
    <t>НКС2-100</t>
  </si>
  <si>
    <t>НКС2-150</t>
  </si>
  <si>
    <t>НКС2-100 Настенный кронштейн "Strut" 41х21х2,5</t>
  </si>
  <si>
    <t>НКС2-150 Настенный кронштейн "Strut" 41х21х2,5</t>
  </si>
  <si>
    <t>НКУС2-100</t>
  </si>
  <si>
    <t>НКУС2-100 Настенный кронштейн "Strut" 41х41х2,5</t>
  </si>
  <si>
    <t>НКУС2-150</t>
  </si>
  <si>
    <t>НКУС2-150 Настенный кронштейн "Strut" 41х41х2,5</t>
  </si>
  <si>
    <t>КВС1 150 Консоль вертикальная "Strut" 41х21х2,5 150мм</t>
  </si>
  <si>
    <t>КВС1 200 Консоль вертикальная "Strut" 41х21х2,5 200мм</t>
  </si>
  <si>
    <t>КВС1 300 Консоль вертикальная "Strut" 41х21х2,5 300мм</t>
  </si>
  <si>
    <t>КВС1 400 Консоль вертикальная "Strut" 41х21х2,5 400мм</t>
  </si>
  <si>
    <t>КВС1 500 Консоль вертикальная "Strut" 41х21х2,5 500мм</t>
  </si>
  <si>
    <t>КВС1 600 Консоль вертикальная "Strut" 41х21х2,5 600мм</t>
  </si>
  <si>
    <t>КВС1 700 Консоль вертикальная "Strut" 41х21х2,5 700мм</t>
  </si>
  <si>
    <t>КВС1 800 Консоль вертикальная "Strut" 41х21х2,5 800мм</t>
  </si>
  <si>
    <t>КВС1 900 Консоль вертикальная "Strut" 41х21х2,5 900мм</t>
  </si>
  <si>
    <t>КВС1 1000 Консоль вертикальная "Strut" 41х21х2,5 1000мм</t>
  </si>
  <si>
    <t>КВС1 1200 Консоль вертикальная "Strut" 41х21х2,5 1200мм</t>
  </si>
  <si>
    <t>КВС1 1500 Консоль вертикальная "Strut" 41х21х2,5 1500мм</t>
  </si>
  <si>
    <t>КВС1 1800 Консоль вертикальная "Strut" 41х21х2,5 1800мм</t>
  </si>
  <si>
    <t>КВС1 2000 Консоль вертикальная "Strut" 41х21х2,5 2000мм</t>
  </si>
  <si>
    <t>КВС1 2200 Консоль вертикальная "Strut" 41х21х2,5 2200мм</t>
  </si>
  <si>
    <t>КВС1 2400 Консоль вертикальная "Strut" 41х21х2,5 2400мм</t>
  </si>
  <si>
    <t>КВС1 2500 Консоль вертикальная "Strut" 41х21х2,5 2500мм</t>
  </si>
  <si>
    <t>КВС1 2600 Консоль вертикальная "Strut" 41х21х2,5 2600мм</t>
  </si>
  <si>
    <t>КВС1 2700 Консоль вертикальная "Strut" 41х21х2,5 2700мм</t>
  </si>
  <si>
    <t>КВС1 3000 Консоль вертикальная "Strut" 41х21х2,5 3000мм</t>
  </si>
  <si>
    <t>КНУ-100</t>
  </si>
  <si>
    <t>КНУ-150</t>
  </si>
  <si>
    <t>КНУ-200</t>
  </si>
  <si>
    <t>КНУ-300</t>
  </si>
  <si>
    <t>КНУ-400</t>
  </si>
  <si>
    <t>КНУ-500</t>
  </si>
  <si>
    <t>КНУ-600</t>
  </si>
  <si>
    <t>КНУ-700</t>
  </si>
  <si>
    <t>КНУ-800</t>
  </si>
  <si>
    <t>КНУ-900</t>
  </si>
  <si>
    <t>КНУ-1000</t>
  </si>
  <si>
    <t>Фотооглавление</t>
  </si>
  <si>
    <t>Фотооглавление &gt;&gt;&gt;&gt;</t>
  </si>
  <si>
    <t xml:space="preserve">СПУ </t>
  </si>
  <si>
    <t>СУП</t>
  </si>
  <si>
    <t>СПУ 200</t>
  </si>
  <si>
    <t>ПУГ</t>
  </si>
  <si>
    <t>СУ ЛИДЕР Соединитель угловой (30х100х50*1,5)</t>
  </si>
  <si>
    <t xml:space="preserve">ПЛО-800 </t>
  </si>
  <si>
    <t>ПЛО-800 ЛИДЕР Планка опорная 850мм</t>
  </si>
  <si>
    <t>КЛ- Крышки углов.  КЛЗ-ЛИДЕР Крышка замковая , У-угла горизонтального, П-подъема, С-спуска, О-отвода, Т--секции, Х-секции</t>
  </si>
  <si>
    <t>1,5мм</t>
  </si>
  <si>
    <t>2,0мм</t>
  </si>
  <si>
    <t>2,0мм/4мм</t>
  </si>
  <si>
    <t>2,0мм/5мм</t>
  </si>
  <si>
    <t>НКУС1-150 Настенный кронштейн "Strut" 41х41х2,5</t>
  </si>
  <si>
    <t xml:space="preserve">ПЛО-1000 </t>
  </si>
  <si>
    <t>ПЛО-1000 ЛИДЕР Планка опорная 1050мм</t>
  </si>
  <si>
    <t xml:space="preserve">ПЛО-1200 </t>
  </si>
  <si>
    <t>ПЛО-1200 ЛИДЕР Планка опорная 1250мм</t>
  </si>
  <si>
    <t>КНУ-100 Кронштейн настенный С-профиль 40х40</t>
  </si>
  <si>
    <t>КНУ-150 Кронштейн настенный С-профиль 40х40</t>
  </si>
  <si>
    <t>КНУ-200 Кронштейн настенный С-профиль 40х40</t>
  </si>
  <si>
    <t>КНУ-300 Кронштейн настенный С-профиль 40х40</t>
  </si>
  <si>
    <t>КНУ-400 Кронштейн настенный С-профиль 40х40</t>
  </si>
  <si>
    <t>КНУ-500 Кронштейн настенный С-профиль 40х40</t>
  </si>
  <si>
    <t>КНУ-600 Кронштейн настенный С-профиль 40х40</t>
  </si>
  <si>
    <t>КНУ-700 Кронштейн настенный С-профиль 40х40</t>
  </si>
  <si>
    <t>КНУ-800 Кронштейн настенный С-профиль 40х40</t>
  </si>
  <si>
    <t>КНУ-900 Кронштейн настенный С-профиль 40х40</t>
  </si>
  <si>
    <t>КНУ-1000 Кронштейн настенный С-профиль 40х40</t>
  </si>
  <si>
    <t>Проводники</t>
  </si>
  <si>
    <t>ПЗУ</t>
  </si>
  <si>
    <t>ПЗУП</t>
  </si>
  <si>
    <t>СПТ-200(СН)</t>
  </si>
  <si>
    <t>СПТ-400(СН)</t>
  </si>
  <si>
    <t>СПТ-600(СН)</t>
  </si>
  <si>
    <t>СПТ-800(СН)</t>
  </si>
  <si>
    <t>СПТ-1000(СН)</t>
  </si>
  <si>
    <t>СПТ-1200(СН)</t>
  </si>
  <si>
    <t>СПТ-1400(СН)</t>
  </si>
  <si>
    <t>СПТ-1800(СН)</t>
  </si>
  <si>
    <t>СПТ-2000(СН)</t>
  </si>
  <si>
    <t>СПТ-2500(СН)</t>
  </si>
  <si>
    <t>СПТ-200(СН) ЛИДЕР Стойка потолочная консольная для средних нагрузок</t>
  </si>
  <si>
    <t>СПТ-400(СН) ЛИДЕР Стойка потолочная консольная для средних нагрузок</t>
  </si>
  <si>
    <t>СПТ-600(СН) ЛИДЕР Стойка потолочная консольная для средних нагрузок</t>
  </si>
  <si>
    <t>СПТ-800(СН) ЛИДЕР Стойка потолочная консольная для средних нагрузок</t>
  </si>
  <si>
    <t>СПТ-1000(СН) ЛИДЕР Стойка потолочная консольная для средних нагрузок</t>
  </si>
  <si>
    <t>СПТ-1200(СН) ЛИДЕР Стойка потолочная консольная для средних нагрузок</t>
  </si>
  <si>
    <t>СПТ-1400(СН) ЛИДЕР Стойка потолочная консольная для средних нагрузок</t>
  </si>
  <si>
    <t>СПТ-1800(СН) ЛИДЕР Стойка потолочная консольная для средних нагрузок</t>
  </si>
  <si>
    <t>СПТ-2000(СН) ЛИДЕР Стойка потолочная консольная для средних нагрузок</t>
  </si>
  <si>
    <t>СПТ-2500(СН) ЛИДЕР Стойка потолочная консольная для средних нагрузок</t>
  </si>
  <si>
    <t>АКМ 8х120 ЛИДЕР Анкер клин усиленный</t>
  </si>
  <si>
    <t>АКМ 8х50</t>
  </si>
  <si>
    <t>АКМ 8х50 ЛИДЕР Анкер клин усиленный</t>
  </si>
  <si>
    <t>АКМ 8х80</t>
  </si>
  <si>
    <t>АКМ 8х80 ЛИДЕР Анкер клин усиленный</t>
  </si>
  <si>
    <t>АЗМ10х40Л</t>
  </si>
  <si>
    <t xml:space="preserve">Для удлинения КВ8 используется СНП и соединители швелера  СШв45*30 ЛИДЕР </t>
  </si>
  <si>
    <t>ШГМ8 ЛИДЕР Шайба гроверная  М8 (DIN 127)</t>
  </si>
  <si>
    <t>ШГМ8</t>
  </si>
  <si>
    <t>ШГМ6 ЛИДЕР Шайба гроверная  М6 (DIN 127)</t>
  </si>
  <si>
    <t>ШГМ6</t>
  </si>
  <si>
    <t>ШГМ10</t>
  </si>
  <si>
    <t>ШГМ10 ЛИДЕР Шайба гроверная  М10 (DIN 127)</t>
  </si>
  <si>
    <t>ШГМ12 ЛИДЕР Шайба гроверная  М12 (DIN 127)</t>
  </si>
  <si>
    <t>ШГМ12</t>
  </si>
  <si>
    <t>ПЛЛ-50.35 ЛИДЕР Лоток проволочный 50х35х3000</t>
  </si>
  <si>
    <t>СПТ-500(СН)</t>
  </si>
  <si>
    <t>СПТ-500(СН) ЛИДЕР Стойка потолочная консольная для средних нагрузок</t>
  </si>
  <si>
    <t>СПТ-300(СН)</t>
  </si>
  <si>
    <t>СПТ-300(СН) ЛИДЕР Стойка потолочная консольная для средних нагрузок</t>
  </si>
  <si>
    <t xml:space="preserve">КПШ </t>
  </si>
  <si>
    <t>КПШ ЛИДЕР Крюк подвеса под шпильку</t>
  </si>
  <si>
    <t xml:space="preserve">СКПЛ </t>
  </si>
  <si>
    <t>СКПЛ ЛИДЕР Спуск кабельный проволочного лотка</t>
  </si>
  <si>
    <t xml:space="preserve">Стойки настенно-потолочные 45х30 (По умолчанию 2мм- средняя нагрузка, стойки легкие 1,5мм и стойки для высоких нагрузок 2,5мм ( прайс минус 12% и + 25% ) используются для установки консолей КПНЛ и применяются, как для настенного,  так и для потолочного монтажа совместно с опорой ОВ-8  "ЛИДЕР"         </t>
  </si>
  <si>
    <t>Консоль вертикальная КВ3   ( пятка 4мм  100х100 ,  профиль ПШВ1 35х23*2мм)  Применяется часто с кронштейнами КПНЛ</t>
  </si>
  <si>
    <t xml:space="preserve">Опора вертикальная ОВ8 универсальная (Используется с СНП и СПТ )  ( пятка 4мм  100х100 ,  профиль 2мм ПШВ1 40х30 </t>
  </si>
  <si>
    <t xml:space="preserve">СПС(СН) 300 </t>
  </si>
  <si>
    <t xml:space="preserve">СПС(СН) 400 </t>
  </si>
  <si>
    <t xml:space="preserve">СПС(СН) 500 </t>
  </si>
  <si>
    <t xml:space="preserve">СПС(СН) 600 </t>
  </si>
  <si>
    <t xml:space="preserve">СПС(СН) 800 </t>
  </si>
  <si>
    <t xml:space="preserve">СПС(СН) 1000 </t>
  </si>
  <si>
    <t xml:space="preserve">СПС(СН) 1200 </t>
  </si>
  <si>
    <t xml:space="preserve">СПС(СН) 1500 </t>
  </si>
  <si>
    <t xml:space="preserve">СПС(СН) 1800 </t>
  </si>
  <si>
    <t xml:space="preserve">СПС(СН) 2200 </t>
  </si>
  <si>
    <t xml:space="preserve">СПС(СН) 2500 </t>
  </si>
  <si>
    <t>КС8х20</t>
  </si>
  <si>
    <t>ВМП6х16</t>
  </si>
  <si>
    <t>ВМП6х20</t>
  </si>
  <si>
    <t>ВМП6х16 ЛИДЕР Винт с полукруглой головкой и квадратным подголовником</t>
  </si>
  <si>
    <t>ВМП6х20 ЛИДЕР Винт с полукруглой головкой и квадратным подголовником</t>
  </si>
  <si>
    <t>Консоль вертикальная КВ8   (Используется с КПНЛ и НКУ) ( пятка 5мм 120х120 , профиль ПШВ3 45х30*2мм средняя нагрузка)
(возможно изготовление из профиля  1,5мм легкая и 2,5мм высокая нагрузка, цена соответствено  минус 12%  и плюс 25%)</t>
  </si>
  <si>
    <t>Консоль вертикальная КВ9   (Используется с КПНЛ и НКУ) ( пятка 5мм  120х120 +  профиль 2мм ПШВ3 45х30)</t>
  </si>
  <si>
    <t>ПЗУП ЛИДЕР Проводник заземляющий универсальный (медная пластина)</t>
  </si>
  <si>
    <t>ПЗУ ЛИДЕР Проводник заземляющий универсальный (медный провод с наконечниками)</t>
  </si>
  <si>
    <t>ГКМ6</t>
  </si>
  <si>
    <t>ГКМ8</t>
  </si>
  <si>
    <t>ГКМ10</t>
  </si>
  <si>
    <t>ГКМ12</t>
  </si>
  <si>
    <t>СПТ-200(МН)</t>
  </si>
  <si>
    <t>СПТ-300(МН)</t>
  </si>
  <si>
    <t>СПТ-400(МН)</t>
  </si>
  <si>
    <t>СПТ-500(МН)</t>
  </si>
  <si>
    <t>СПТ-600(МН)</t>
  </si>
  <si>
    <t>СПТ-800(МН)</t>
  </si>
  <si>
    <t>СПТ-1000(МН)</t>
  </si>
  <si>
    <t>СПТ-1200(МН)</t>
  </si>
  <si>
    <t>СПТ-1400(МН)</t>
  </si>
  <si>
    <t>СПТ-1800(МН)</t>
  </si>
  <si>
    <t>СПТ-2000(МН)</t>
  </si>
  <si>
    <t>СПТ-2500(МН)</t>
  </si>
  <si>
    <t>СПТ-200(МН) ЛИДЕР Стойка потолочная консольная для малых нагрузок</t>
  </si>
  <si>
    <t>СПТ-300(МН) ЛИДЕР Стойка потолочная консольная для малых нагрузок</t>
  </si>
  <si>
    <t>СПТ-400(МН) ЛИДЕР Стойка потолочная консольная для малых нагрузок</t>
  </si>
  <si>
    <t>СПТ-500(МН) ЛИДЕР Стойка потолочная консольная для малых нагрузок</t>
  </si>
  <si>
    <t>СПТ-600(МН) ЛИДЕР Стойка потолочная консольная для малых нагрузок</t>
  </si>
  <si>
    <t>СПТ-800(МН) ЛИДЕР Стойка потолочная консольная для малых нагрузок</t>
  </si>
  <si>
    <t>СПТ-1000(МН) ЛИДЕР Стойка потолочная консольная для малых нагрузок</t>
  </si>
  <si>
    <t>СПТ-1200(МН) ЛИДЕР Стойка потолочная консольная для малых нагрузок</t>
  </si>
  <si>
    <t>СПТ-1400(МН) ЛИДЕР Стойка потолочная консольная для малых нагрузок</t>
  </si>
  <si>
    <t>СПТ-1800(МН) ЛИДЕР Стойка потолочная консольная для малых нагрузок</t>
  </si>
  <si>
    <t>СПТ-2000(МН) ЛИДЕР Стойка потолочная консольная для малых нагрузок</t>
  </si>
  <si>
    <t>СПТ-2500(МН) ЛИДЕР Стойка потолочная консольная для малых нагрузок</t>
  </si>
  <si>
    <t xml:space="preserve">СПС(МН) 300 </t>
  </si>
  <si>
    <t xml:space="preserve">СПС(МН) 400 </t>
  </si>
  <si>
    <t xml:space="preserve">СПС(МН) 500 </t>
  </si>
  <si>
    <t xml:space="preserve">СПС(МН) 600 </t>
  </si>
  <si>
    <t xml:space="preserve">СПС(МН) 800 </t>
  </si>
  <si>
    <t xml:space="preserve">СПС(МН) 1000 </t>
  </si>
  <si>
    <t xml:space="preserve">СПС(МН) 1200 </t>
  </si>
  <si>
    <t xml:space="preserve">СПС(МН) 1500 </t>
  </si>
  <si>
    <t xml:space="preserve">СПС(МН) 1800 </t>
  </si>
  <si>
    <t xml:space="preserve">СПС(МН) 2200 </t>
  </si>
  <si>
    <t xml:space="preserve">СПС(МН) 2500 </t>
  </si>
  <si>
    <t xml:space="preserve">СПСУ(МН) 300 </t>
  </si>
  <si>
    <t xml:space="preserve">СПСУ(МН) 400 </t>
  </si>
  <si>
    <t xml:space="preserve">СПСУ(МН) 500 </t>
  </si>
  <si>
    <t xml:space="preserve">СПСУ(МН) 600 </t>
  </si>
  <si>
    <t xml:space="preserve">СПСУ(МН) 800 </t>
  </si>
  <si>
    <t xml:space="preserve">СПСУ(МН) 1000 </t>
  </si>
  <si>
    <t xml:space="preserve">СПСУ(МН) 1200 </t>
  </si>
  <si>
    <t xml:space="preserve">СПСУ(МН) 1500 </t>
  </si>
  <si>
    <t xml:space="preserve">СПСУ(МН) 1800 </t>
  </si>
  <si>
    <t xml:space="preserve">СПСУ(МН) 2200 </t>
  </si>
  <si>
    <t xml:space="preserve">СПСУ(МН) 2500 </t>
  </si>
  <si>
    <t>СПС(СН) 300 ЛИДЕР Стойка потолочная сварная средние нагрузки 400мм</t>
  </si>
  <si>
    <t>СПС(СН) 400 ЛИДЕР Стойка потолочная сварная средние нагрузки 400мм</t>
  </si>
  <si>
    <t>СПС(СН) 500 ЛИДЕР Стойка потолочная сварная средние нагрузки 500мм</t>
  </si>
  <si>
    <t>СПС(СН) 600 ЛИДЕР Стойка потолочная сварная средние нагрузки 600мм</t>
  </si>
  <si>
    <t>СПС(СН) 800 ЛИДЕР Стойка потолочная сварная средние нагрузки 800мм</t>
  </si>
  <si>
    <t>СПС(СН) 1000 ЛИДЕР Стойка потолочная сварная средние нагрузки 1000мм</t>
  </si>
  <si>
    <t>СПС(СН) 1200 ЛИДЕР Стойка потолочная сварная средние нагрузки 1200мм</t>
  </si>
  <si>
    <t>СПС(СН) 1500 ЛИДЕР Стойка потолочная сварная средние нагрузки 1500мм</t>
  </si>
  <si>
    <t>СПС(СН) 1800 ЛИДЕР Стойка потолочная сварная средние нагрузки 1800мм</t>
  </si>
  <si>
    <t>СПС(СН) 2000 ЛИДЕР Стойка потолочная сварная средние нагрузки 2000мм</t>
  </si>
  <si>
    <t>СПС(СН) 2200 ЛИДЕР Стойка потолочная сварная средние нагрузки 2200мм</t>
  </si>
  <si>
    <t>СПС(СН) 2500 ЛИДЕР Стойка потолочная сварная средние нагрузки 2500мм</t>
  </si>
  <si>
    <t>СПС(МН) 300 ЛИДЕР Стойка потолочная сварная малые нагрузки 400мм</t>
  </si>
  <si>
    <t>СПС(МН) 400 ЛИДЕР Стойка потолочная сварная малые нагрузки 400мм</t>
  </si>
  <si>
    <t>СПС(МН) 500 ЛИДЕР Стойка потолочная сварная малые нагрузки 500мм</t>
  </si>
  <si>
    <t>СПС(МН) 600 ЛИДЕР Стойка потолочная сварная малые нагрузки 600мм</t>
  </si>
  <si>
    <t>СПС(МН) 800 ЛИДЕР Стойка потолочная сварная малые нагрузки 800мм</t>
  </si>
  <si>
    <t>СПС(МН) 1000 ЛИДЕР Стойка потолочная сварная малые нагрузки 1000мм</t>
  </si>
  <si>
    <t>СПС(МН) 1200 ЛИДЕР Стойка потолочная сварная малые нагрузки 1200мм</t>
  </si>
  <si>
    <t>СПС(МН) 1500 ЛИДЕР Стойка потолочная сварная малые нагрузки 1500мм</t>
  </si>
  <si>
    <t>СПС(МН) 1800 ЛИДЕР Стойка потолочная сварная малые нагрузки 1800мм</t>
  </si>
  <si>
    <t>СПС(МН) 2000 ЛИДЕР Стойка потолочная сварная малые нагрузки 2000мм</t>
  </si>
  <si>
    <t>СПС(МН) 2200 ЛИДЕР Стойка потолочная сварная малые нагрузки 2200мм</t>
  </si>
  <si>
    <t>СПС(МН) 2500 ЛИДЕР Стойка потолочная сварная малые нагрузки 2500мм</t>
  </si>
  <si>
    <t>СПСУ(МН) 300 ЛИДЕР Стойка потолочная сварная с увелич.опорой ( малые нагрузки) 400мм</t>
  </si>
  <si>
    <t>СПСУ(МН) 400 ЛИДЕР Стойка потолочная сварная с увелич.опорой ( малые нагрузки) 400мм</t>
  </si>
  <si>
    <t>СПСУ(МН) 500 ЛИДЕР Стойка потолочная сварная с увелич.опорой ( малые нагрузки) 500мм</t>
  </si>
  <si>
    <t>СПСУ(МН) 600 ЛИДЕР Стойка потолочная сварная с увелич.опорой ( малые нагрузки) 600мм</t>
  </si>
  <si>
    <t>СПСУ(МН) 800 ЛИДЕР Стойка потолочная сварная с увелич.опорой ( малые нагрузки) 800мм</t>
  </si>
  <si>
    <t>СПСУ(МН) 1000 ЛИДЕР Стойка потолочная сварная с увелич.опорой ( малые нагрузки) 1000мм</t>
  </si>
  <si>
    <t>СПСУ(МН) 1200 ЛИДЕР Стойка потолочная сварная с увелич.опорой ( малые нагрузки) 1200мм</t>
  </si>
  <si>
    <t>СПСУ(МН) 1500 ЛИДЕР Стойка потолочная сварная с увелич.опорой ( малые нагрузки) 1500мм</t>
  </si>
  <si>
    <t>СПСУ(МН) 1800 ЛИДЕР Стойка потолочная сварная с увелич.опорой ( малые нагрузки) 1800мм</t>
  </si>
  <si>
    <t>СПСУ(МН) 2000 ЛИДЕР Стойка потолочная сварная с увелич.опорой ( малые нагрузки) 2000мм</t>
  </si>
  <si>
    <t>СПСУ(МН) 2200 ЛИДЕР Стойка потолочная сварная с увелич.опорой ( малые нагрузки) 2200мм</t>
  </si>
  <si>
    <t>СПСУ(МН) 2500 ЛИДЕР Стойка потолочная сварная с увелич.опорой ( малые нагрузки) 2500мм</t>
  </si>
  <si>
    <t>СНП-300</t>
  </si>
  <si>
    <t>СНП-300 ЛИДЕР Стойка настенно-потолочная 300мм</t>
  </si>
  <si>
    <t>СПСУ(СН) 300 ЛИДЕР Стойка потолочная сварная с увелич.опорой (средние нагрузки) 400мм</t>
  </si>
  <si>
    <t xml:space="preserve">СПСУ(СН) 300 </t>
  </si>
  <si>
    <t xml:space="preserve">СПСУ(СН) 400 </t>
  </si>
  <si>
    <t>СПСУ(СН) 400 ЛИДЕР Стойка потолочная сварная с увелич.опорой (средние нагрузки) 400мм</t>
  </si>
  <si>
    <t xml:space="preserve">СПСУ(СН) 500 </t>
  </si>
  <si>
    <t>СПСУ(СН) 500 ЛИДЕР Стойка потолочная сварная с увелич.опорой (средние нагрузки) 500мм</t>
  </si>
  <si>
    <t xml:space="preserve">СПСУ(СН) 600 </t>
  </si>
  <si>
    <t>СПСУ(СН) 600 ЛИДЕР Стойка потолочная сварная с увелич.опорой (средние нагрузки) 600мм</t>
  </si>
  <si>
    <t xml:space="preserve">СПСУ(СН) 800 </t>
  </si>
  <si>
    <t>СПСУ(СН) 800 ЛИДЕР Стойка потолочная сварная с увелич.опорой (средние нагрузки) 800мм</t>
  </si>
  <si>
    <t xml:space="preserve">СПСУ(СН) 1000 </t>
  </si>
  <si>
    <t>СПСУ(СН) 1000 ЛИДЕР Стойка потолочная сварная с увелич.опорой (средние нагрузки) 1000мм</t>
  </si>
  <si>
    <t xml:space="preserve">СПСУ(СН) 1200 </t>
  </si>
  <si>
    <t>СПСУ(СН) 1200 ЛИДЕР Стойка потолочная сварная с увелич.опорой (средние нагрузки) 1200мм</t>
  </si>
  <si>
    <t xml:space="preserve">СПСУ(СН) 1500 </t>
  </si>
  <si>
    <t>СПСУ(СН) 1500 ЛИДЕР Стойка потолочная сварная с увелич.опорой (средние нагрузки) 1500мм</t>
  </si>
  <si>
    <t xml:space="preserve">СПСУ(СН) 1800 </t>
  </si>
  <si>
    <t>СПСУ(СН) 1800 ЛИДЕР Стойка потолочная сварная с увелич.опорой (средние нагрузки) 1800мм</t>
  </si>
  <si>
    <t>СПСУ(СН) 2000 ЛИДЕР Стойка потолочная сварная с увелич.опорой (средние нагрузки) 2000мм</t>
  </si>
  <si>
    <t xml:space="preserve">СПСУ(СН) 2500 </t>
  </si>
  <si>
    <t>СПСУ(СН) 2500 ЛИДЕР Стойка потолочная сварная с увелич.опорой (средние нагрузки) 2500мм</t>
  </si>
  <si>
    <t>СПТ-1500(МН)</t>
  </si>
  <si>
    <t>СПТ-1500(МН) ЛИДЕР Стойка потолочная консольная для малых нагрузок</t>
  </si>
  <si>
    <t>ЛМЗУ90; ЛМЗП; ЛМЗС; ЛМЗО, ППЦЗ, ППЛЗ, ПППЗ, ППВЗ 50 х 50, S0.7 </t>
  </si>
  <si>
    <t>ЛМЗУ90; ЛМЗП; ЛМЗС; ЛМЗО, ППЦЗ, ППЛЗ, ПППЗ, ППВЗ 50 х 50, S1.0 </t>
  </si>
  <si>
    <t>ЛМЗУ90; ЛМЗП; ЛМЗС; ЛМЗО, ППЦЗ, ППЛЗ, ПППЗ, ППВЗ 50 х 50, S1.2 </t>
  </si>
  <si>
    <t>ЛМЗУ90; ЛМЗП; ЛМЗС; ЛМЗО, ППЦЗ, ППЛЗ, ПППЗ, ППВЗ 50 х 50, S1.5 </t>
  </si>
  <si>
    <t>ЛМЗУ90; ЛМЗП; ЛМЗС; ЛМЗО, ППЦЗ, ППЛЗ, ПППЗ, ППВЗ 100 х 50, S0.7 </t>
  </si>
  <si>
    <t>ЛМЗУ90; ЛМЗП; ЛМЗС; ЛМЗО, ППЦЗ, ППЛЗ, ПППЗ, ППВЗ 100 х 50, S1.0 </t>
  </si>
  <si>
    <t>ЛМЗУ90; ЛМЗП; ЛМЗС; ЛМЗО, ППЦЗ, ППЛЗ, ПППЗ, ППВЗ 100 х 50, S1.2 </t>
  </si>
  <si>
    <t>ЛМЗУ90; ЛМЗП; ЛМЗС; ЛМЗО, ППЦЗ, ППЛЗ, ПППЗ, ППВЗ 100 х 50, S1.5 </t>
  </si>
  <si>
    <t>ЛМЗУ90; ЛМЗП; ЛМЗС; ЛМЗО, ППЦЗ, ППЛЗ, ПППЗ, ППВЗ 150 х 50, S0.7 </t>
  </si>
  <si>
    <t>ЛМЗУ90; ЛМЗП; ЛМЗС; ЛМЗО, ППЦЗ, ППЛЗ, ПППЗ, ППВЗ 150 х 50, S1.0 </t>
  </si>
  <si>
    <t>ЛМЗУ90; ЛМЗП; ЛМЗС; ЛМЗО, ППЦЗ, ППЛЗ, ПППЗ, ППВЗ 150 х 50, S1.2 </t>
  </si>
  <si>
    <t>ЛМЗУ90; ЛМЗП; ЛМЗС; ЛМЗО, ППЦЗ, ППЛЗ, ПППЗ, ППВЗ 150 х 50, S1.5 </t>
  </si>
  <si>
    <t>ЛМЗУ90; ЛМЗП; ЛМЗС; ЛМЗО, ППЦЗ, ППЛЗ, ПППЗ, ППВЗ 200 х 50, S0.7 </t>
  </si>
  <si>
    <t>ЛМЗУ90; ЛМЗП; ЛМЗС; ЛМЗО, ППЦЗ, ППЛЗ, ПППЗ, ППВЗ 200 х 50, S1.0 </t>
  </si>
  <si>
    <t>ЛМЗУ90; ЛМЗП; ЛМЗС; ЛМЗО, ППЦЗ, ППЛЗ, ПППЗ, ППВЗ 200 х 50, S1.2 </t>
  </si>
  <si>
    <t>ЛМЗУ90; ЛМЗП; ЛМЗС; ЛМЗО, ППЦЗ, ППЛЗ, ПППЗ, ППВЗ 200 х 50, S1.5 </t>
  </si>
  <si>
    <t>ЛМЗУ90; ЛМЗП; ЛМЗС; ЛМЗО, ППЦЗ, ППЛЗ, ПППЗ, ППВЗ 300 х 50, S0.7 </t>
  </si>
  <si>
    <t>ЛМЗУ90; ЛМЗП; ЛМЗС; ЛМЗО, ППЦЗ, ППЛЗ, ПППЗ, ППВЗ 300 х 50, S1.0 </t>
  </si>
  <si>
    <t>ЛМЗУ90; ЛМЗП; ЛМЗС; ЛМЗО, ППЦЗ, ППЛЗ, ПППЗ, ППВЗ 300 х 50, S1.2 </t>
  </si>
  <si>
    <t>ЛМЗУ90; ЛМЗП; ЛМЗС; ЛМЗО, ППЦЗ, ППЛЗ, ПППЗ, ППВЗ 300 х 50, S1.5 </t>
  </si>
  <si>
    <t>ЛМЗУ90; ЛМЗП; ЛМЗС; ЛМЗО, ППЦЗ, ППЛЗ, ПППЗ, ППВЗ 400 х 50, S0.7 </t>
  </si>
  <si>
    <t>ЛМЗУ90; ЛМЗП; ЛМЗС; ЛМЗО, ППЦЗ, ППЛЗ, ПППЗ, ППВЗ 400 х 50, S1.0 </t>
  </si>
  <si>
    <t>ЛМЗУ90; ЛМЗП; ЛМЗС; ЛМЗО, ППЦЗ, ППЛЗ, ПППЗ, ППВЗ 400 х 50, S1.2 </t>
  </si>
  <si>
    <t>ЛМЗУ90; ЛМЗП; ЛМЗС; ЛМЗО, ППЦЗ, ППЛЗ, ПППЗ, ППВЗ 400 х 50, S1.5 </t>
  </si>
  <si>
    <t>ЛМЗУ90; ЛМЗП; ЛМЗС; ЛМЗО, ППЦЗ, ППЛЗ, ПППЗ, ППВЗ 500 х 50, S1.0 </t>
  </si>
  <si>
    <t>ЛМЗУ90; ЛМЗП; ЛМЗС; ЛМЗО, ППЦЗ, ППЛЗ, ПППЗ, ППВЗ 500 х 50, S1.2 </t>
  </si>
  <si>
    <t>ЛМЗУ90; ЛМЗП; ЛМЗС; ЛМЗО, ППЦЗ, ППЛЗ, ПППЗ, ППВЗ 500 х 50, S1.5 </t>
  </si>
  <si>
    <t>ЛМЗУ90; ЛМЗП; ЛМЗС; ЛМЗО, ППЦЗ, ППЛЗ, ПППЗ, ППВЗ 100 х 60, S0.7 </t>
  </si>
  <si>
    <t>ЛМЗУ90; ЛМЗП; ЛМЗС; ЛМЗО, ППЦЗ, ППЛЗ, ПППЗ, ППВЗ 100 х 60, S1.0 </t>
  </si>
  <si>
    <t>ЛМЗУ90; ЛМЗП; ЛМЗС; ЛМЗО, ППЦЗ, ППЛЗ, ПППЗ, ППВЗ 100 х 60, S1.2 </t>
  </si>
  <si>
    <t>ЛМЗУ90; ЛМЗП; ЛМЗС; ЛМЗО, ППЦЗ, ППЛЗ, ПППЗ, ППВЗ 100 х 60, S1.5 </t>
  </si>
  <si>
    <t>ЛМЗУ90; ЛМЗП; ЛМЗС; ЛМЗО, ППЦЗ, ППЛЗ, ПППЗ, ППВЗ 150 х 60, S0.7 </t>
  </si>
  <si>
    <t>ЛМЗУ90; ЛМЗП; ЛМЗС; ЛМЗО, ППЦЗ, ППЛЗ, ПППЗ, ППВЗ 150 х 60, S1.0 </t>
  </si>
  <si>
    <t>ЛМЗУ90; ЛМЗП; ЛМЗС; ЛМЗО, ППЦЗ, ППЛЗ, ПППЗ, ППВЗ 150 х 60, S1.2 </t>
  </si>
  <si>
    <t>ЛМЗУ90; ЛМЗП; ЛМЗС; ЛМЗО, ППЦЗ, ППЛЗ, ПППЗ, ППВЗ 150 х 60, S1.5 </t>
  </si>
  <si>
    <t>ЛМЗУ90; ЛМЗП; ЛМЗС; ЛМЗО, ППЦЗ, ППЛЗ, ПППЗ, ППВЗ 200 х 60, S0.7 </t>
  </si>
  <si>
    <t>ЛМЗУ90; ЛМЗП; ЛМЗС; ЛМЗО, ППЦЗ, ППЛЗ, ПППЗ, ППВЗ 200 х 60, S1.0 </t>
  </si>
  <si>
    <t>ЛМЗУ90; ЛМЗП; ЛМЗС; ЛМЗО, ППЦЗ, ППЛЗ, ПППЗ, ППВЗ 200 х 60, S1.2 </t>
  </si>
  <si>
    <t>ЛМЗУ90; ЛМЗП; ЛМЗС; ЛМЗО, ППЦЗ, ППЛЗ, ПППЗ, ППВЗ 200 х 60, S1.5 </t>
  </si>
  <si>
    <t>ЛМЗУ90; ЛМЗП; ЛМЗС; ЛМЗО, ППЦЗ, ППЛЗ, ПППЗ, ППВЗ 300 х 60, S0.7 </t>
  </si>
  <si>
    <t>ЛМЗУ90; ЛМЗП; ЛМЗС; ЛМЗО, ППЦЗ, ППЛЗ, ПППЗ, ППВЗ 300 х 60, S1.0 </t>
  </si>
  <si>
    <t>ЛМЗУ90; ЛМЗП; ЛМЗС; ЛМЗО, ППЦЗ, ППЛЗ, ПППЗ, ППВЗ 300 х 60, S1.2 </t>
  </si>
  <si>
    <t>ЛМЗУ90; ЛМЗП; ЛМЗС; ЛМЗО, ППЦЗ, ППЛЗ, ПППЗ, ППВЗ 300 х 60, S1.5 </t>
  </si>
  <si>
    <t>ЛМЗУ90; ЛМЗП; ЛМЗС; ЛМЗО, ППЦЗ, ППЛЗ, ПППЗ, ППВЗ 400 х 60, S0.7 </t>
  </si>
  <si>
    <t>ЛМЗУ90; ЛМЗП; ЛМЗС; ЛМЗО, ППЦЗ, ППЛЗ, ПППЗ, ППВЗ 400 х 60, S1.0 </t>
  </si>
  <si>
    <t>ЛМЗУ90; ЛМЗП; ЛМЗС; ЛМЗО, ППЦЗ, ППЛЗ, ПППЗ, ППВЗ 400 х 60, S1.2 </t>
  </si>
  <si>
    <t>ЛМЗУ90; ЛМЗП; ЛМЗС; ЛМЗО, ППЦЗ, ППЛЗ, ПППЗ, ППВЗ 400 х 60, S1.5 </t>
  </si>
  <si>
    <t>ЛМЗУ90; ЛМЗП; ЛМЗС; ЛМЗО, ППЦЗ, ППЛЗ, ПППЗ, ППВЗ 500 х 60, S1.0 </t>
  </si>
  <si>
    <t>ЛМЗУ90; ЛМЗП; ЛМЗС; ЛМЗО, ППЦЗ, ППЛЗ, ПППЗ, ППВЗ 500 х 60, S1.2 </t>
  </si>
  <si>
    <t>ЛМЗУ90; ЛМЗП; ЛМЗС; ЛМЗО, ППЦЗ, ППЛЗ, ПППЗ, ППВЗ 500 х 60, S1.5 </t>
  </si>
  <si>
    <t>ЛМЗУ90; ЛМЗП; ЛМЗС; ЛМЗО, ППЦЗ, ППЛЗ, ПППЗ, ППВЗ 600 х 60, S1.0 </t>
  </si>
  <si>
    <t>ЛМЗУ90; ЛМЗП; ЛМЗС; ЛМЗО, ППЦЗ, ППЛЗ, ПППЗ, ППВЗ 600 х 60, S1.2 </t>
  </si>
  <si>
    <t>ЛМЗУ90; ЛМЗП; ЛМЗС; ЛМЗО, ППЦЗ, ППЛЗ, ПППЗ, ППВЗ 600 х 60, S1.5 </t>
  </si>
  <si>
    <t>ЛМЗУ90; ЛМЗП; ЛМЗС; ЛМЗО, ППЦЗ, ППЛЗ, ПППЗ, ППВЗ 100 х 70, S0.7 </t>
  </si>
  <si>
    <t>ЛМЗУ90; ЛМЗП; ЛМЗС; ЛМЗО, ППЦЗ, ППЛЗ, ПППЗ, ППВЗ 100 х 70, S1.0 </t>
  </si>
  <si>
    <t>ЛМЗУ90; ЛМЗП; ЛМЗС; ЛМЗО, ППЦЗ, ППЛЗ, ПППЗ, ППВЗ 100 х 70, S1.2 </t>
  </si>
  <si>
    <t>ЛМЗУ90; ЛМЗП; ЛМЗС; ЛМЗО, ППЦЗ, ППЛЗ, ПППЗ, ППВЗ 100 х 70, S1.5 </t>
  </si>
  <si>
    <t>ЛМЗУ90; ЛМЗП; ЛМЗС; ЛМЗО, ППЦЗ, ППЛЗ, ПППЗ, ППВЗ 150 х 70, S0.7 </t>
  </si>
  <si>
    <t>ЛМЗУ90; ЛМЗП; ЛМЗС; ЛМЗО, ППЦЗ, ППЛЗ, ПППЗ, ППВЗ 150 х 70, S1.0 </t>
  </si>
  <si>
    <t>ЛМЗУ90; ЛМЗП; ЛМЗС; ЛМЗО, ППЦЗ, ППЛЗ, ПППЗ, ППВЗ 150 х 70, S1.2 </t>
  </si>
  <si>
    <t>ЛМЗУ90; ЛМЗП; ЛМЗС; ЛМЗО, ППЦЗ, ППЛЗ, ПППЗ, ППВЗ 150 х 70, S1.5 </t>
  </si>
  <si>
    <t>ЛМЗУ90; ЛМЗП; ЛМЗС; ЛМЗО, ППЦЗ, ППЛЗ, ПППЗ, ППВЗ 200 х 70, S0.7 </t>
  </si>
  <si>
    <t>ЛМЗУ90; ЛМЗП; ЛМЗС; ЛМЗО, ППЦЗ, ППЛЗ, ПППЗ, ППВЗ 200 х 70, S1.0 </t>
  </si>
  <si>
    <t>ЛМЗУ90; ЛМЗП; ЛМЗС; ЛМЗО, ППЦЗ, ППЛЗ, ПППЗ, ППВЗ 200 х 70, S1.2 </t>
  </si>
  <si>
    <t>ЛМЗУ90; ЛМЗП; ЛМЗС; ЛМЗО, ППЦЗ, ППЛЗ, ПППЗ, ППВЗ 200 х 70, S1.5 </t>
  </si>
  <si>
    <t>ЛМЗУ90; ЛМЗП; ЛМЗС; ЛМЗО, ППЦЗ, ППЛЗ, ПППЗ, ППВЗ 300 х 70, S0.7 </t>
  </si>
  <si>
    <t>ЛМЗУ90; ЛМЗП; ЛМЗС; ЛМЗО, ППЦЗ, ППЛЗ, ПППЗ, ППВЗ 300 х 70, S1.0 </t>
  </si>
  <si>
    <t>ЛМЗУ90; ЛМЗП; ЛМЗС; ЛМЗО, ППЦЗ, ППЛЗ, ПППЗ, ППВЗ 300 х 70, S1.2 </t>
  </si>
  <si>
    <t>ЛМЗУ90; ЛМЗП; ЛМЗС; ЛМЗО, ППЦЗ, ППЛЗ, ПППЗ, ППВЗ 300 х 70, S1.5 </t>
  </si>
  <si>
    <t>ЛМЗУ90; ЛМЗП; ЛМЗС; ЛМЗО, ППЦЗ, ППЛЗ, ПППЗ, ППВЗ 400 х 70, S0.7 </t>
  </si>
  <si>
    <t>ЛМЗУ90; ЛМЗП; ЛМЗС; ЛМЗО, ППЦЗ, ППЛЗ, ПППЗ, ППВЗ 400 х 70, S1.0 </t>
  </si>
  <si>
    <t>ЛМЗУ90; ЛМЗП; ЛМЗС; ЛМЗО, ППЦЗ, ППЛЗ, ПППЗ, ППВЗ 400 х 70, S1.2 </t>
  </si>
  <si>
    <t>ЛМЗУ90; ЛМЗП; ЛМЗС; ЛМЗО, ППЦЗ, ППЛЗ, ПППЗ, ППВЗ 400 х 70, S1.5 </t>
  </si>
  <si>
    <t>ЛМЗУ90; ЛМЗП; ЛМЗС; ЛМЗО, ППЦЗ, ППЛЗ, ПППЗ, ППВЗ 500 х 70, S1.0 </t>
  </si>
  <si>
    <t>ЛМЗУ90; ЛМЗП; ЛМЗС; ЛМЗО, ППЦЗ, ППЛЗ, ПППЗ, ППВЗ 500 х 70, S1.2 </t>
  </si>
  <si>
    <t>ЛМЗУ90; ЛМЗП; ЛМЗС; ЛМЗО, ППЦЗ, ППЛЗ, ПППЗ, ППВЗ 500 х 70, S1.5 </t>
  </si>
  <si>
    <t>ЛМЗУ90; ЛМЗП; ЛМЗС; ЛМЗО, ППЦЗ, ППЛЗ, ПППЗ, ППВЗ 600 х 70, S1.0 </t>
  </si>
  <si>
    <t>ЛМЗУ90; ЛМЗП; ЛМЗС; ЛМЗО, ППЦЗ, ППЛЗ, ПППЗ, ППВЗ 600 х 70, S1.2 </t>
  </si>
  <si>
    <t>ЛМЗУ90; ЛМЗП; ЛМЗС; ЛМЗО, ППЦЗ, ППЛЗ, ПППЗ, ППВЗ 600 х 70, S1.5 </t>
  </si>
  <si>
    <t>ЛМЗУ90; ЛМЗП; ЛМЗС; ЛМЗО, ППЦЗ, ППЛЗ, ПППЗ, ППВЗ 100 х 80, S0.7 </t>
  </si>
  <si>
    <t>ЛМЗУ90; ЛМЗП; ЛМЗС; ЛМЗО, ППЦЗ, ППЛЗ, ПППЗ, ППВЗ 100 х 80, S1.0 </t>
  </si>
  <si>
    <t>ЛМЗУ90; ЛМЗП; ЛМЗС; ЛМЗО, ППЦЗ, ППЛЗ, ПППЗ, ППВЗ 100 х 80, S1.2 </t>
  </si>
  <si>
    <t>ЛМЗУ90; ЛМЗП; ЛМЗС; ЛМЗО, ППЦЗ, ППЛЗ, ПППЗ, ППВЗ 100 х 80, S1.5 </t>
  </si>
  <si>
    <t>ЛМЗУ90; ЛМЗП; ЛМЗС; ЛМЗО, ППЦЗ, ППЛЗ, ПППЗ, ППВЗ 150 х 80, S0.7 </t>
  </si>
  <si>
    <t>ЛМЗУ90; ЛМЗП; ЛМЗС; ЛМЗО, ППЦЗ, ППЛЗ, ПППЗ, ППВЗ 150 х 80, S1.0 </t>
  </si>
  <si>
    <t>ЛМЗУ90; ЛМЗП; ЛМЗС; ЛМЗО, ППЦЗ, ППЛЗ, ПППЗ, ППВЗ 150 х 80, S1.2 </t>
  </si>
  <si>
    <t>ЛМЗУ90; ЛМЗП; ЛМЗС; ЛМЗО, ППЦЗ, ППЛЗ, ПППЗ, ППВЗ 150 х 80, S1.5 </t>
  </si>
  <si>
    <t>ЛМЗУ90; ЛМЗП; ЛМЗС; ЛМЗО, ППЦЗ, ППЛЗ, ПППЗ, ППВЗ 200 х 80, S0.7 </t>
  </si>
  <si>
    <t>ЛМЗУ90; ЛМЗП; ЛМЗС; ЛМЗО, ППЦЗ, ППЛЗ, ПППЗ, ППВЗ 200 х 80, S1.0 </t>
  </si>
  <si>
    <t>ЛМЗУ90; ЛМЗП; ЛМЗС; ЛМЗО, ППЦЗ, ППЛЗ, ПППЗ, ППВЗ 200 х 80, S1.2 </t>
  </si>
  <si>
    <t>ЛМЗУ90; ЛМЗП; ЛМЗС; ЛМЗО, ППЦЗ, ППЛЗ, ПППЗ, ППВЗ 200 х 80, S1.5 </t>
  </si>
  <si>
    <t>ЛМЗУ90; ЛМЗП; ЛМЗС; ЛМЗО, ППЦЗ, ППЛЗ, ПППЗ, ППВЗ 300 х 80, S0.7 </t>
  </si>
  <si>
    <t>ЛМЗУ90; ЛМЗП; ЛМЗС; ЛМЗО, ППЦЗ, ППЛЗ, ПППЗ, ППВЗ 300 х 80, S1.0 </t>
  </si>
  <si>
    <t>ЛМЗУ90; ЛМЗП; ЛМЗС; ЛМЗО, ППЦЗ, ППЛЗ, ПППЗ, ППВЗ 300 х 80, S1.2 </t>
  </si>
  <si>
    <t>ЛМЗУ90; ЛМЗП; ЛМЗС; ЛМЗО, ППЦЗ, ППЛЗ, ПППЗ, ППВЗ 300 х 80, S1.5 </t>
  </si>
  <si>
    <t>ЛМЗУ90; ЛМЗП; ЛМЗС; ЛМЗО, ППЦЗ, ППЛЗ, ПППЗ, ППВЗ 400 х 80, S0.7 </t>
  </si>
  <si>
    <t>ЛМЗУ90; ЛМЗП; ЛМЗС; ЛМЗО, ППЦЗ, ППЛЗ, ПППЗ, ППВЗ 400 х 80, S1.0 </t>
  </si>
  <si>
    <t>ЛМЗУ90; ЛМЗП; ЛМЗС; ЛМЗО, ППЦЗ, ППЛЗ, ПППЗ, ППВЗ 400 х 80, S1.2 </t>
  </si>
  <si>
    <t>ЛМЗУ90; ЛМЗП; ЛМЗС; ЛМЗО, ППЦЗ, ППЛЗ, ПППЗ, ППВЗ 400 х 80, S1.5 </t>
  </si>
  <si>
    <t>ЛМЗУ90; ЛМЗП; ЛМЗС; ЛМЗО, ППЦЗ, ППЛЗ, ПППЗ, ППВЗ 500 х 80, S1.0 </t>
  </si>
  <si>
    <t>ЛМЗУ90; ЛМЗП; ЛМЗС; ЛМЗО, ППЦЗ, ППЛЗ, ПППЗ, ППВЗ 500 х 80, S1.2 </t>
  </si>
  <si>
    <t>ЛМЗУ90; ЛМЗП; ЛМЗС; ЛМЗО, ППЦЗ, ППЛЗ, ПППЗ, ППВЗ 500 х 80, S1.5 </t>
  </si>
  <si>
    <t>ЛМЗУ90; ЛМЗП; ЛМЗС; ЛМЗО, ППЦЗ, ППЛЗ, ПППЗ, ППВЗ 600 х 80, S1.0 </t>
  </si>
  <si>
    <t>ЛМЗУ90; ЛМЗП; ЛМЗС; ЛМЗО, ППЦЗ, ППЛЗ, ПППЗ, ППВЗ 600 х 80, S1.2 </t>
  </si>
  <si>
    <t>ЛМЗУ90; ЛМЗП; ЛМЗС; ЛМЗО, ППЦЗ, ППЛЗ, ПППЗ, ППВЗ 600 х 80, S1.5 </t>
  </si>
  <si>
    <t>ЛМЗУ90; ЛМЗП; ЛМЗС; ЛМЗО, ППЦЗ, ППЛЗ, ПППЗ, ППВЗ 100 х 100, S0.7 </t>
  </si>
  <si>
    <t>ЛМЗУ90; ЛМЗП; ЛМЗС; ЛМЗО, ППЦЗ, ППЛЗ, ПППЗ, ППВЗ 100 х 100, S1.0 </t>
  </si>
  <si>
    <t>ЛМЗУ90; ЛМЗП; ЛМЗС; ЛМЗО, ППЦЗ, ППЛЗ, ПППЗ, ППВЗ 100 х 100, S1.2 </t>
  </si>
  <si>
    <t>ЛМЗУ90; ЛМЗП; ЛМЗС; ЛМЗО, ППЦЗ, ППЛЗ, ПППЗ, ППВЗ 100 х 100, S1.5 </t>
  </si>
  <si>
    <t>ЛМЗУ90; ЛМЗП; ЛМЗС; ЛМЗО, ППЦЗ, ППЛЗ, ПППЗ, ППВЗ 150 х 100, S0.7 </t>
  </si>
  <si>
    <t>ЛМЗУ90; ЛМЗП; ЛМЗС; ЛМЗО, ППЦЗ, ППЛЗ, ПППЗ, ППВЗ 150 х 100, S1.0 </t>
  </si>
  <si>
    <t>ЛМЗУ90; ЛМЗП; ЛМЗС; ЛМЗО, ППЦЗ, ППЛЗ, ПППЗ, ППВЗ 150 х 100, S1.2 </t>
  </si>
  <si>
    <t>ЛМЗУ90; ЛМЗП; ЛМЗС; ЛМЗО, ППЦЗ, ППЛЗ, ПППЗ, ППВЗ 150 х 100, S1.5 </t>
  </si>
  <si>
    <t>ЛМЗУ90; ЛМЗП; ЛМЗС; ЛМЗО, ППЦЗ, ППЛЗ, ПППЗ, ППВЗ 200 х 100, S0.7 </t>
  </si>
  <si>
    <t>ЛМЗУ90; ЛМЗП; ЛМЗС; ЛМЗО, ППЦЗ, ППЛЗ, ПППЗ, ППВЗ 200 х 100, S1.0 </t>
  </si>
  <si>
    <t>ЛМЗУ90; ЛМЗП; ЛМЗС; ЛМЗО, ППЦЗ, ППЛЗ, ПППЗ, ППВЗ 200 х 100, S1.2 </t>
  </si>
  <si>
    <t>ЛМЗУ90; ЛМЗП; ЛМЗС; ЛМЗО, ППЦЗ, ППЛЗ, ПППЗ, ППВЗ 200 х 100, S1.5 </t>
  </si>
  <si>
    <t>ЛМЗУ90; ЛМЗП; ЛМЗС; ЛМЗО, ППЦЗ, ППЛЗ, ПППЗ, ППВЗ 300 х 100, S0.7 </t>
  </si>
  <si>
    <t>ЛМЗУ90; ЛМЗП; ЛМЗС; ЛМЗО, ППЦЗ, ППЛЗ, ПППЗ, ППВЗ 300 х 100, S1.0 </t>
  </si>
  <si>
    <t>ЛМЗУ90; ЛМЗП; ЛМЗС; ЛМЗО, ППЦЗ, ППЛЗ, ПППЗ, ППВЗ 300 х 100, S1.2 </t>
  </si>
  <si>
    <t>ЛМЗУ90; ЛМЗП; ЛМЗС; ЛМЗО, ППЦЗ, ППЛЗ, ПППЗ, ППВЗ 300 х 100, S1.5 </t>
  </si>
  <si>
    <t>ЛМЗУ90; ЛМЗП; ЛМЗС; ЛМЗО, ППЦЗ, ППЛЗ, ПППЗ, ППВЗ 400 х 100, S0.7 </t>
  </si>
  <si>
    <t>ЛМЗУ90; ЛМЗП; ЛМЗС; ЛМЗО, ППЦЗ, ППЛЗ, ПППЗ, ППВЗ 400 х 100, S1.0 </t>
  </si>
  <si>
    <t>ЛМЗУ90; ЛМЗП; ЛМЗС; ЛМЗО, ППЦЗ, ППЛЗ, ПППЗ, ППВЗ 400 х 100, S1.2 </t>
  </si>
  <si>
    <t>ЛМЗУ90; ЛМЗП; ЛМЗС; ЛМЗО, ППЦЗ, ППЛЗ, ПППЗ, ППВЗ 400 х 100, S1.5 </t>
  </si>
  <si>
    <t>ЛМЗУ90; ЛМЗП; ЛМЗС; ЛМЗО, ППЦЗ, ППЛЗ, ПППЗ, ППВЗ 500 х 100, S1.0 </t>
  </si>
  <si>
    <t>ЛМЗУ90; ЛМЗП; ЛМЗС; ЛМЗО, ППЦЗ, ППЛЗ, ПППЗ, ППВЗ 500 х 100, S1.2 </t>
  </si>
  <si>
    <t>ЛМЗУ90; ЛМЗП; ЛМЗС; ЛМЗО, ППЦЗ, ППЛЗ, ПППЗ, ППВЗ 500 х 100, S1.5 </t>
  </si>
  <si>
    <t>ЛМЗУ90; ЛМЗП; ЛМЗС; ЛМЗО, ППЦЗ, ППЛЗ, ПППЗ, ППВЗ 600 х 100, S1.0 </t>
  </si>
  <si>
    <t>ЛМЗУ90; ЛМЗП; ЛМЗС; ЛМЗО, ППЦЗ, ППЛЗ, ПППЗ, ППВЗ 600 х 100, S1.2 </t>
  </si>
  <si>
    <t>ЛМЗУ90; ЛМЗП; ЛМЗС; ЛМЗО, ППЦЗ, ППЛЗ, ПППЗ, ППВЗ 600 х 100, S1.5 </t>
  </si>
  <si>
    <t>ЛМЗУ90; ЛМЗП; ЛМЗС; ЛМЗО, ППЦЗ, ППЛЗ, ПППЗ, ППВЗ 150 х 150, S1.0 </t>
  </si>
  <si>
    <t>ЛМЗУ90; ЛМЗП; ЛМЗС; ЛМЗО, ППЦЗ, ППЛЗ, ПППЗ, ППВЗ 150 х 150, S1.2 </t>
  </si>
  <si>
    <t>ЛМЗУ90; ЛМЗП; ЛМЗС; ЛМЗО, ППЦЗ, ППЛЗ, ПППЗ, ППВЗ 150 х 150, S1.5 </t>
  </si>
  <si>
    <t>ЛМЗУ90; ЛМЗП; ЛМЗС; ЛМЗО, ППЦЗ, ППЛЗ, ПППЗ, ППВЗ 200 х 150, S1.0 </t>
  </si>
  <si>
    <t>ЛМЗУ90; ЛМЗП; ЛМЗС; ЛМЗО, ППЦЗ, ППЛЗ, ПППЗ, ППВЗ 200 х 150, S1.2 </t>
  </si>
  <si>
    <t>ЛМЗУ90; ЛМЗП; ЛМЗС; ЛМЗО, ППЦЗ, ППЛЗ, ПППЗ, ППВЗ 200 х 150, S1.5 </t>
  </si>
  <si>
    <t>ЛМЗУ90; ЛМЗП; ЛМЗС; ЛМЗО, ППЦЗ, ППЛЗ, ПППЗ, ППВЗ 300 х 150, S1.0 </t>
  </si>
  <si>
    <t>ЛМЗУ90; ЛМЗП; ЛМЗС; ЛМЗО, ППЦЗ, ППЛЗ, ПППЗ, ППВЗ 300 х 150, S1.2 </t>
  </si>
  <si>
    <t>ЛМЗУ90; ЛМЗП; ЛМЗС; ЛМЗО, ППЦЗ, ППЛЗ, ПППЗ, ППВЗ 300 х 150, S1.5 </t>
  </si>
  <si>
    <t>ЛМЗУ90; ЛМЗП; ЛМЗС; ЛМЗО, ППЦЗ, ППЛЗ, ПППЗ, ППВЗ 400 х 150, S1.0 </t>
  </si>
  <si>
    <t>ЛМЗУ90; ЛМЗП; ЛМЗС; ЛМЗО, ППЦЗ, ППЛЗ, ПППЗ, ППВЗ 400 х 150, S1.2 </t>
  </si>
  <si>
    <t>ЛМЗУ90; ЛМЗП; ЛМЗС; ЛМЗО, ППЦЗ, ППЛЗ, ПППЗ, ППВЗ 400 х 150, S1.5 </t>
  </si>
  <si>
    <t>ЛМЗУ90; ЛМЗП; ЛМЗС; ЛМЗО, ППЦЗ, ППЛЗ, ПППЗ, ППВЗ 500 х 150, S1.0 </t>
  </si>
  <si>
    <t>ЛМЗУ90; ЛМЗП; ЛМЗС; ЛМЗО, ППЦЗ, ППЛЗ, ПППЗ, ППВЗ 500 х 150, S1.2 </t>
  </si>
  <si>
    <t>ЛМЗУ90; ЛМЗП; ЛМЗС; ЛМЗО, ППЦЗ, ППЛЗ, ПППЗ, ППВЗ 500 х 150, S1.5 </t>
  </si>
  <si>
    <t>ЛМЗУ90; ЛМЗП; ЛМЗС; ЛМЗО, ППЦЗ, ППЛЗ, ПППЗ, ППВЗ 600 х 150, S1.0 </t>
  </si>
  <si>
    <t>ЛМЗУ90; ЛМЗП; ЛМЗС; ЛМЗО, ППЦЗ, ППЛЗ, ПППЗ, ППВЗ 600 х 150, S1.2 </t>
  </si>
  <si>
    <t>ЛМЗУ90; ЛМЗП; ЛМЗС; ЛМЗО, ППЦЗ, ППЛЗ, ПППЗ, ППВЗ 600 х 150, S1.5 </t>
  </si>
  <si>
    <t>ЛМЗУ90; ЛМЗП; ЛМЗС; ЛМЗО, ППЦЗ, ППЛЗ, ПППЗ, ППВЗ 200 х 200, S1.0 </t>
  </si>
  <si>
    <t>ЛМЗУ90; ЛМЗП; ЛМЗС; ЛМЗО, ППЦЗ, ППЛЗ, ПППЗ, ППВЗ 200 х 200, S1.2 </t>
  </si>
  <si>
    <t>ЛМЗУ90; ЛМЗП; ЛМЗС; ЛМЗО, ППЦЗ, ППЛЗ, ПППЗ, ППВЗ 200 х 200, S1.5 </t>
  </si>
  <si>
    <t>ЛМЗУ90; ЛМЗП; ЛМЗС; ЛМЗО, ППЦЗ, ППЛЗ, ПППЗ, ППВЗ 300 х 200, S1.0 </t>
  </si>
  <si>
    <t>ЛМЗУ90; ЛМЗП; ЛМЗС; ЛМЗО, ППЦЗ, ППЛЗ, ПППЗ, ППВЗ 300 х 200, S1.2 </t>
  </si>
  <si>
    <t>ЛМЗУ90; ЛМЗП; ЛМЗС; ЛМЗО, ППЦЗ, ППЛЗ, ПППЗ, ППВЗ 300 х 200, S1.5 </t>
  </si>
  <si>
    <t>ЛМЗУ90; ЛМЗП; ЛМЗС; ЛМЗО, ППЦЗ, ППЛЗ, ПППЗ, ППВЗ 400 х 200, S1.0 </t>
  </si>
  <si>
    <t>ЛМЗУ90; ЛМЗП; ЛМЗС; ЛМЗО, ППЦЗ, ППЛЗ, ПППЗ, ППВЗ 400 х 200, S1.2 </t>
  </si>
  <si>
    <t>ЛМЗУ90; ЛМЗП; ЛМЗС; ЛМЗО, ППЦЗ, ППЛЗ, ПППЗ, ППВЗ 400 х 200, S1.5 </t>
  </si>
  <si>
    <t>ЛМЗУ90; ЛМЗП; ЛМЗС; ЛМЗО, ППЦЗ, ППЛЗ, ПППЗ, ППВЗ 500 х 200, S1.0 </t>
  </si>
  <si>
    <t>ЛМЗУ90; ЛМЗП; ЛМЗС; ЛМЗО, ППЦЗ, ППЛЗ, ПППЗ, ППВЗ 500 х 200, S1.2 </t>
  </si>
  <si>
    <t>ЛМЗУ90; ЛМЗП; ЛМЗС; ЛМЗО, ППЦЗ, ППЛЗ, ПППЗ, ППВЗ 500 х 200, S1.5 </t>
  </si>
  <si>
    <t>ЛМЗУ90; ЛМЗП; ЛМЗС; ЛМЗО, ППЦЗ, ППЛЗ, ПППЗ, ППВЗ 600 х 200, S1.0 </t>
  </si>
  <si>
    <t>ЛМЗУ90; ЛМЗП; ЛМЗС; ЛМЗО, ППЦЗ, ППЛЗ, ПППЗ, ППВЗ 600 х 200, S1.2 </t>
  </si>
  <si>
    <t>ЛМЗУ90; ЛМЗП; ЛМЗС; ЛМЗО, ППЦЗ, ППЛЗ, ПППЗ, ППВЗ 600 х 200, S1.5 </t>
  </si>
  <si>
    <t>ЛМЗТн- Т-секция вниз, ЛМЗТв - Тсекция вверх, ЛМЗСр -Спуск с разворотом на 90 или 180 градусов, ЛМЗПр - Подъем с разворотом на 90 или 180 градусов.</t>
  </si>
  <si>
    <t>ЛМЗТн; ЛМЗТв; ЛМЗСр, ЛМЗПр, ЛМЗУи 50 х 50, S1.0 </t>
  </si>
  <si>
    <t>ЛМЗТн; ЛМЗТв; ЛМЗСр, ЛМЗПр, ЛМЗУи 50 х 50, S1.2 </t>
  </si>
  <si>
    <t>ЛМЗТн; ЛМЗТв; ЛМЗСр, ЛМЗПр, ЛМЗУи 50 х 50, S1.5 </t>
  </si>
  <si>
    <t>ЛМЗТн; ЛМЗТв; ЛМЗСр, ЛМЗПр, ЛМЗУи 100 х 50, S0.7 </t>
  </si>
  <si>
    <t>ЛМЗТн; ЛМЗТв; ЛМЗСр, ЛМЗПр, ЛМЗУи 100 х 50, S1.0 </t>
  </si>
  <si>
    <t>ЛМЗТн; ЛМЗТв; ЛМЗСр, ЛМЗПр, ЛМЗУи 100 х 50, S1.2 </t>
  </si>
  <si>
    <t>ЛМЗТн; ЛМЗТв; ЛМЗСр, ЛМЗПр, ЛМЗУи 100 х 50, S1.5 </t>
  </si>
  <si>
    <t>ЛМЗТн; ЛМЗТв; ЛМЗСр, ЛМЗПр, ЛМЗУи 150 х 50, S0.7 </t>
  </si>
  <si>
    <t>ЛМЗТн; ЛМЗТв; ЛМЗСр, ЛМЗПр, ЛМЗУи 150 х 50, S1.0 </t>
  </si>
  <si>
    <t>ЛМЗТн; ЛМЗТв; ЛМЗСр, ЛМЗПр, ЛМЗУи 150 х 50, S1.2 </t>
  </si>
  <si>
    <t>ЛМЗТн; ЛМЗТв; ЛМЗСр, ЛМЗПр, ЛМЗУи 150 х 50, S1.5 </t>
  </si>
  <si>
    <t>ЛМЗТн; ЛМЗТв; ЛМЗСр, ЛМЗПр, ЛМЗУи 200 х 50, S0.7 </t>
  </si>
  <si>
    <t>ЛМЗТн; ЛМЗТв; ЛМЗСр, ЛМЗПр, ЛМЗУи 200 х 50, S1.0 </t>
  </si>
  <si>
    <t>ЛМЗТн; ЛМЗТв; ЛМЗСр, ЛМЗПр, ЛМЗУи 200 х 50, S1.2 </t>
  </si>
  <si>
    <t>ЛМЗТн; ЛМЗТв; ЛМЗСр, ЛМЗПр, ЛМЗУи 200 х 50, S1.5 </t>
  </si>
  <si>
    <t>ЛМЗТн; ЛМЗТв; ЛМЗСр, ЛМЗПр, ЛМЗУи 300 х 50, S0.7 </t>
  </si>
  <si>
    <t>ЛМЗТн; ЛМЗТв; ЛМЗСр, ЛМЗПр, ЛМЗУи 300 х 50, S1.0 </t>
  </si>
  <si>
    <t>ЛМЗТн; ЛМЗТв; ЛМЗСр, ЛМЗПр, ЛМЗУи 300 х 50, S1.2 </t>
  </si>
  <si>
    <t>ЛМЗТн; ЛМЗТв; ЛМЗСр, ЛМЗПр, ЛМЗУи 300 х 50, S1.5 </t>
  </si>
  <si>
    <t>ЛМЗТн; ЛМЗТв; ЛМЗСр, ЛМЗПр, ЛМЗУи 400 х 50, S0.7 </t>
  </si>
  <si>
    <t>ЛМЗТн; ЛМЗТв; ЛМЗСр, ЛМЗПр, ЛМЗУи 400 х 50, S1.0 </t>
  </si>
  <si>
    <t>ЛМЗТн; ЛМЗТв; ЛМЗСр, ЛМЗПр, ЛМЗУи 400 х 50, S1.2 </t>
  </si>
  <si>
    <t>ЛМЗТн; ЛМЗТв; ЛМЗСр, ЛМЗПр, ЛМЗУи 400 х 50, S1.5 </t>
  </si>
  <si>
    <t>ЛМЗТн; ЛМЗТв; ЛМЗСр, ЛМЗПр, ЛМЗУи 500 х 50, S1.0 </t>
  </si>
  <si>
    <t>ЛМЗТн; ЛМЗТв; ЛМЗСр, ЛМЗПр, ЛМЗУи 500 х 50, S1.2 </t>
  </si>
  <si>
    <t>ЛМЗТн; ЛМЗТв; ЛМЗСр, ЛМЗПр, ЛМЗУи 500 х 50, S1.5 </t>
  </si>
  <si>
    <t>ЛМЗТн; ЛМЗТв; ЛМЗСр, ЛМЗПр, ЛМЗУи 100 х 60, S0.7 </t>
  </si>
  <si>
    <t>ЛМЗТн; ЛМЗТв; ЛМЗСр, ЛМЗПр, ЛМЗУи 100 х 60, S1.0 </t>
  </si>
  <si>
    <t>ЛМЗТн; ЛМЗТв; ЛМЗСр, ЛМЗПр, ЛМЗУи 100 х 60, S1.2 </t>
  </si>
  <si>
    <t>ЛМЗТн; ЛМЗТв; ЛМЗСр, ЛМЗПр, ЛМЗУи 100 х 60, S1.5 </t>
  </si>
  <si>
    <t>ЛМЗТн; ЛМЗТв; ЛМЗСр, ЛМЗПр, ЛМЗУи 150 х 60, S0.7 </t>
  </si>
  <si>
    <t>ЛМЗТн; ЛМЗТв; ЛМЗСр, ЛМЗПр, ЛМЗУи 150 х 60, S1.0 </t>
  </si>
  <si>
    <t>ЛМЗТн; ЛМЗТв; ЛМЗСр, ЛМЗПр, ЛМЗУи 150 х 60, S1.2 </t>
  </si>
  <si>
    <t>ЛМЗТн; ЛМЗТв; ЛМЗСр, ЛМЗПр, ЛМЗУи 150 х 60, S1.5 </t>
  </si>
  <si>
    <t>ЛМЗТн; ЛМЗТв; ЛМЗСр, ЛМЗПр, ЛМЗУи 200 х 60, S0.7 </t>
  </si>
  <si>
    <t>ЛМЗТн; ЛМЗТв; ЛМЗСр, ЛМЗПр, ЛМЗУи 200 х 60, S1.0 </t>
  </si>
  <si>
    <t>ЛМЗТн; ЛМЗТв; ЛМЗСр, ЛМЗПр, ЛМЗУи 200 х 60, S1.2 </t>
  </si>
  <si>
    <t>ЛМЗТн; ЛМЗТв; ЛМЗСр, ЛМЗПр, ЛМЗУи 200 х 60, S1.5 </t>
  </si>
  <si>
    <t>ЛМЗТн; ЛМЗТв; ЛМЗСр, ЛМЗПр, ЛМЗУи 300 х 60, S0.7 </t>
  </si>
  <si>
    <t>ЛМЗТн; ЛМЗТв; ЛМЗСр, ЛМЗПр, ЛМЗУи 300 х 60, S1.0 </t>
  </si>
  <si>
    <t>ЛМЗТн; ЛМЗТв; ЛМЗСр, ЛМЗПр, ЛМЗУи 300 х 60, S1.2 </t>
  </si>
  <si>
    <t>ЛМЗТн; ЛМЗТв; ЛМЗСр, ЛМЗПр, ЛМЗУи 300 х 60, S1.5 </t>
  </si>
  <si>
    <t>ЛМЗТн; ЛМЗТв; ЛМЗСр, ЛМЗПр, ЛМЗУи 400 х 60, S0.7 </t>
  </si>
  <si>
    <t>ЛМЗТн; ЛМЗТв; ЛМЗСр, ЛМЗПр, ЛМЗУи 400 х 60, S1.0 </t>
  </si>
  <si>
    <t>ЛМЗТн; ЛМЗТв; ЛМЗСр, ЛМЗПр, ЛМЗУи 400 х 60, S1.2 </t>
  </si>
  <si>
    <t>ЛМЗТн; ЛМЗТв; ЛМЗСр, ЛМЗПр, ЛМЗУи 400 х 60, S1.5 </t>
  </si>
  <si>
    <t>ЛМЗТн; ЛМЗТв; ЛМЗСр, ЛМЗПр, ЛМЗУи 500 х 60, S1.0 </t>
  </si>
  <si>
    <t>ЛМЗТн; ЛМЗТв; ЛМЗСр, ЛМЗПр, ЛМЗУи 500 х 60, S1.2 </t>
  </si>
  <si>
    <t>ЛМЗТн; ЛМЗТв; ЛМЗСр, ЛМЗПр, ЛМЗУи 500 х 60, S1.5 </t>
  </si>
  <si>
    <t>ЛМЗТн; ЛМЗТв; ЛМЗСр, ЛМЗПр, ЛМЗУи 600 х 60, S1.0 </t>
  </si>
  <si>
    <t>ЛМЗТн; ЛМЗТв; ЛМЗСр, ЛМЗПр, ЛМЗУи 600 х 60, S1.2 </t>
  </si>
  <si>
    <t>ЛМЗТн; ЛМЗТв; ЛМЗСр, ЛМЗПр, ЛМЗУи 600 х 60, S1.5 </t>
  </si>
  <si>
    <t>ЛМЗТн; ЛМЗТв; ЛМЗСр, ЛМЗПр, ЛМЗУи 100 х 70, S0.7 </t>
  </si>
  <si>
    <t>ЛМЗТн; ЛМЗТв; ЛМЗСр, ЛМЗПр, ЛМЗУи 100 х 70, S1.0 </t>
  </si>
  <si>
    <t>ЛМЗТн; ЛМЗТв; ЛМЗСр, ЛМЗПр, ЛМЗУи 100 х 70, S1.2 </t>
  </si>
  <si>
    <t>ЛМЗТн; ЛМЗТв; ЛМЗСр, ЛМЗПр, ЛМЗУи 100 х 70, S1.5 </t>
  </si>
  <si>
    <t>ЛМЗТн; ЛМЗТв; ЛМЗСр, ЛМЗПр, ЛМЗУи 150 х 70, S0.7 </t>
  </si>
  <si>
    <t>ЛМЗТн; ЛМЗТв; ЛМЗСр, ЛМЗПр, ЛМЗУи 150 х 70, S1.0 </t>
  </si>
  <si>
    <t>ЛМЗТн; ЛМЗТв; ЛМЗСр, ЛМЗПр, ЛМЗУи 150 х 70, S1.2 </t>
  </si>
  <si>
    <t>ЛМЗТн; ЛМЗТв; ЛМЗСр, ЛМЗПр, ЛМЗУи 150 х 70, S1.5 </t>
  </si>
  <si>
    <t>ЛМЗТн; ЛМЗТв; ЛМЗСр, ЛМЗПр, ЛМЗУи 200 х 70, S0.7 </t>
  </si>
  <si>
    <t>ЛМЗТн; ЛМЗТв; ЛМЗСр, ЛМЗПр, ЛМЗУи 200 х 70, S1.0 </t>
  </si>
  <si>
    <t>ЛМЗТн; ЛМЗТв; ЛМЗСр, ЛМЗПр, ЛМЗУи 200 х 70, S1.2 </t>
  </si>
  <si>
    <t>ЛМЗТн; ЛМЗТв; ЛМЗСр, ЛМЗПр, ЛМЗУи 200 х 70, S1.5 </t>
  </si>
  <si>
    <t>ЛМЗТн; ЛМЗТв; ЛМЗСр, ЛМЗПр, ЛМЗУи 300 х 70, S0.7 </t>
  </si>
  <si>
    <t>ЛМЗТн; ЛМЗТв; ЛМЗСр, ЛМЗПр, ЛМЗУи 300 х 70, S1.0 </t>
  </si>
  <si>
    <t>ЛМЗТн; ЛМЗТв; ЛМЗСр, ЛМЗПр, ЛМЗУи 300 х 70, S1.2 </t>
  </si>
  <si>
    <t>ЛМЗТн; ЛМЗТв; ЛМЗСр, ЛМЗПр, ЛМЗУи 300 х 70, S1.5 </t>
  </si>
  <si>
    <t>ЛМЗТн; ЛМЗТв; ЛМЗСр, ЛМЗПр, ЛМЗУи 400 х 70, S0.7 </t>
  </si>
  <si>
    <t>ЛМЗТн; ЛМЗТв; ЛМЗСр, ЛМЗПр, ЛМЗУи 400 х 70, S1.0 </t>
  </si>
  <si>
    <t>ЛМЗТн; ЛМЗТв; ЛМЗСр, ЛМЗПр, ЛМЗУи 400 х 70, S1.2 </t>
  </si>
  <si>
    <t>ЛМЗТн; ЛМЗТв; ЛМЗСр, ЛМЗПр, ЛМЗУи 400 х 70, S1.5 </t>
  </si>
  <si>
    <t>ЛМЗТн; ЛМЗТв; ЛМЗСр, ЛМЗПр, ЛМЗУи 500 х 70, S1.0 </t>
  </si>
  <si>
    <t>ЛМЗТн; ЛМЗТв; ЛМЗСр, ЛМЗПр, ЛМЗУи 500 х 70, S1.2 </t>
  </si>
  <si>
    <t>ЛМЗТн; ЛМЗТв; ЛМЗСр, ЛМЗПр, ЛМЗУи 500 х 70, S1.5 </t>
  </si>
  <si>
    <t>ЛМЗТн; ЛМЗТв; ЛМЗСр, ЛМЗПр, ЛМЗУи 600 х 70, S1.0 </t>
  </si>
  <si>
    <t>ЛМЗТн; ЛМЗТв; ЛМЗСр, ЛМЗПр, ЛМЗУи 600 х 70, S1.2 </t>
  </si>
  <si>
    <t>ЛМЗТн; ЛМЗТв; ЛМЗСр, ЛМЗПр, ЛМЗУи 600 х 70, S1.5 </t>
  </si>
  <si>
    <t>ЛМЗТн; ЛМЗТв; ЛМЗСр, ЛМЗПр, ЛМЗУи 100 х 80, S0.7 </t>
  </si>
  <si>
    <t>ЛМЗТн; ЛМЗТв; ЛМЗСр, ЛМЗПр, ЛМЗУи 100 х 80, S1.0 </t>
  </si>
  <si>
    <t>ЛМЗТн; ЛМЗТв; ЛМЗСр, ЛМЗПр, ЛМЗУи 100 х 80, S1.2 </t>
  </si>
  <si>
    <t>ЛМЗТн; ЛМЗТв; ЛМЗСр, ЛМЗПр, ЛМЗУи 100 х 80, S1.5 </t>
  </si>
  <si>
    <t>ЛМЗТн; ЛМЗТв; ЛМЗСр, ЛМЗПр, ЛМЗУи 150 х 80, S0.7 </t>
  </si>
  <si>
    <t>ЛМЗТн; ЛМЗТв; ЛМЗСр, ЛМЗПр, ЛМЗУи 150 х 80, S1.0 </t>
  </si>
  <si>
    <t>ЛМЗТн; ЛМЗТв; ЛМЗСр, ЛМЗПр, ЛМЗУи 150 х 80, S1.2 </t>
  </si>
  <si>
    <t>ЛМЗТн; ЛМЗТв; ЛМЗСр, ЛМЗПр, ЛМЗУи 150 х 80, S1.5 </t>
  </si>
  <si>
    <t>ЛМЗТн; ЛМЗТв; ЛМЗСр, ЛМЗПр, ЛМЗУи 200 х 80, S0.7 </t>
  </si>
  <si>
    <t>ЛМЗТн; ЛМЗТв; ЛМЗСр, ЛМЗПр, ЛМЗУи 200 х 80, S1.0 </t>
  </si>
  <si>
    <t>ЛМЗТн; ЛМЗТв; ЛМЗСр, ЛМЗПр, ЛМЗУи 200 х 80, S1.2 </t>
  </si>
  <si>
    <t>ЛМЗТн; ЛМЗТв; ЛМЗСр, ЛМЗПр, ЛМЗУи 200 х 80, S1.5 </t>
  </si>
  <si>
    <t>ЛМЗТн; ЛМЗТв; ЛМЗСр, ЛМЗПр, ЛМЗУи 300 х 80, S0.7 </t>
  </si>
  <si>
    <t>ЛМЗТн; ЛМЗТв; ЛМЗСр, ЛМЗПр, ЛМЗУи 300 х 80, S1.0 </t>
  </si>
  <si>
    <t>ЛМЗТн; ЛМЗТв; ЛМЗСр, ЛМЗПр, ЛМЗУи 300 х 80, S1.2 </t>
  </si>
  <si>
    <t>ЛМЗТн; ЛМЗТв; ЛМЗСр, ЛМЗПр, ЛМЗУи 300 х 80, S1.5 </t>
  </si>
  <si>
    <t>ЛМЗТн; ЛМЗТв; ЛМЗСр, ЛМЗПр, ЛМЗУи 400 х 80, S0.7 </t>
  </si>
  <si>
    <t>ЛМЗТн; ЛМЗТв; ЛМЗСр, ЛМЗПр, ЛМЗУи 400 х 80, S1.0 </t>
  </si>
  <si>
    <t>ЛМЗТн; ЛМЗТв; ЛМЗСр, ЛМЗПр, ЛМЗУи 400 х 80, S1.2 </t>
  </si>
  <si>
    <t>ЛМЗТн; ЛМЗТв; ЛМЗСр, ЛМЗПр, ЛМЗУи 400 х 80, S1.5 </t>
  </si>
  <si>
    <t>ЛМЗТн; ЛМЗТв; ЛМЗСр, ЛМЗПр, ЛМЗУи 500 х 80, S1.0 </t>
  </si>
  <si>
    <t>ЛМЗТн; ЛМЗТв; ЛМЗСр, ЛМЗПр, ЛМЗУи 500 х 80, S1.2 </t>
  </si>
  <si>
    <t>ЛМЗТн; ЛМЗТв; ЛМЗСр, ЛМЗПр, ЛМЗУи 500 х 80, S1.5 </t>
  </si>
  <si>
    <t>ЛМЗТн; ЛМЗТв; ЛМЗСр, ЛМЗПр, ЛМЗУи 600 х 80, S1.0 </t>
  </si>
  <si>
    <t>ЛМЗТн; ЛМЗТв; ЛМЗСр, ЛМЗПр, ЛМЗУи 600 х 80, S1.2 </t>
  </si>
  <si>
    <t>ЛМЗТн; ЛМЗТв; ЛМЗСр, ЛМЗПр, ЛМЗУи 600 х 80, S1.5 </t>
  </si>
  <si>
    <t>ЛМЗТн; ЛМЗТв; ЛМЗСр, ЛМЗПр, ЛМЗУи 100 х 100, S0.7 </t>
  </si>
  <si>
    <t>ЛМЗТн; ЛМЗТв; ЛМЗСр, ЛМЗПр, ЛМЗУи 100 х 100, S1.0 </t>
  </si>
  <si>
    <t>ЛМЗТн; ЛМЗТв; ЛМЗСр, ЛМЗПр, ЛМЗУи 100 х 100, S1.2 </t>
  </si>
  <si>
    <t>ЛМЗТн; ЛМЗТв; ЛМЗСр, ЛМЗПр, ЛМЗУи 100 х 100, S1.5 </t>
  </si>
  <si>
    <t>ЛМЗТн; ЛМЗТв; ЛМЗСр, ЛМЗПр, ЛМЗУи 150 х 100, S0.7 </t>
  </si>
  <si>
    <t>ЛМЗТн; ЛМЗТв; ЛМЗСр, ЛМЗПр, ЛМЗУи 150 х 100, S1.0 </t>
  </si>
  <si>
    <t>ЛМЗТн; ЛМЗТв; ЛМЗСр, ЛМЗПр, ЛМЗУи 150 х 100, S1.2 </t>
  </si>
  <si>
    <t>ЛМЗТн; ЛМЗТв; ЛМЗСр, ЛМЗПр, ЛМЗУи 150 х 100, S1.5 </t>
  </si>
  <si>
    <t>ЛМЗТн; ЛМЗТв; ЛМЗСр, ЛМЗПр, ЛМЗУи 200 х 100, S0.7 </t>
  </si>
  <si>
    <t>ЛМЗТн; ЛМЗТв; ЛМЗСр, ЛМЗПр, ЛМЗУи 200 х 100, S1.0 </t>
  </si>
  <si>
    <t>ЛМЗТн; ЛМЗТв; ЛМЗСр, ЛМЗПр, ЛМЗУи 200 х 100, S1.2 </t>
  </si>
  <si>
    <t>ЛМЗТн; ЛМЗТв; ЛМЗСр, ЛМЗПр, ЛМЗУи 200 х 100, S1.5 </t>
  </si>
  <si>
    <t>ЛМЗТн; ЛМЗТв; ЛМЗСр, ЛМЗПр, ЛМЗУи 300 х 100, S0.7 </t>
  </si>
  <si>
    <t>ЛМЗТн; ЛМЗТв; ЛМЗСр, ЛМЗПр, ЛМЗУи 300 х 100, S1.0 </t>
  </si>
  <si>
    <t>ЛМЗТн; ЛМЗТв; ЛМЗСр, ЛМЗПр, ЛМЗУи 300 х 100, S1.2 </t>
  </si>
  <si>
    <t>ЛМЗТн; ЛМЗТв; ЛМЗСр, ЛМЗПр, ЛМЗУи 300 х 100, S1.5 </t>
  </si>
  <si>
    <t>ЛМЗТн; ЛМЗТв; ЛМЗСр, ЛМЗПр, ЛМЗУи 400 х 100, S0.7 </t>
  </si>
  <si>
    <t>ЛМЗТн; ЛМЗТв; ЛМЗСр, ЛМЗПр, ЛМЗУи 400 х 100, S1.0 </t>
  </si>
  <si>
    <t>ЛМЗТн; ЛМЗТв; ЛМЗСр, ЛМЗПр, ЛМЗУи 400 х 100, S1.2 </t>
  </si>
  <si>
    <t>ЛМЗТн; ЛМЗТв; ЛМЗСр, ЛМЗПр, ЛМЗУи 400 х 100, S1.5 </t>
  </si>
  <si>
    <t>ЛМЗТн; ЛМЗТв; ЛМЗСр, ЛМЗПр, ЛМЗУи 500 х 100, S1.0 </t>
  </si>
  <si>
    <t>ЛМЗТн; ЛМЗТв; ЛМЗСр, ЛМЗПр, ЛМЗУи 500 х 100, S1.2 </t>
  </si>
  <si>
    <t>ЛМЗТн; ЛМЗТв; ЛМЗСр, ЛМЗПр, ЛМЗУи 500 х 100, S1.5 </t>
  </si>
  <si>
    <t>ЛМЗТн; ЛМЗТв; ЛМЗСр, ЛМЗПр, ЛМЗУи 600 х 100, S1.0 </t>
  </si>
  <si>
    <t>ЛМЗТн; ЛМЗТв; ЛМЗСр, ЛМЗПр, ЛМЗУи 600 х 100, S1.2 </t>
  </si>
  <si>
    <t>ЛМЗТн; ЛМЗТв; ЛМЗСр, ЛМЗПр, ЛМЗУи 600 х 100, S1.5 </t>
  </si>
  <si>
    <t>ЛМЗТн; ЛМЗТв; ЛМЗСр, ЛМЗПр, ЛМЗУи 150 х 150, S1.0 </t>
  </si>
  <si>
    <t>ЛМЗТн; ЛМЗТв; ЛМЗСр, ЛМЗПр, ЛМЗУи 150 х 150, S1.2 </t>
  </si>
  <si>
    <t>ЛМЗТн; ЛМЗТв; ЛМЗСр, ЛМЗПр, ЛМЗУи 150 х 150, S1.5 </t>
  </si>
  <si>
    <t>ЛМЗТн; ЛМЗТв; ЛМЗСр, ЛМЗПр, ЛМЗУи 200 х 150, S1.0 </t>
  </si>
  <si>
    <t>ЛМЗТн; ЛМЗТв; ЛМЗСр, ЛМЗПр, ЛМЗУи 200 х 150, S1.2 </t>
  </si>
  <si>
    <t>ЛМЗТн; ЛМЗТв; ЛМЗСр, ЛМЗПр, ЛМЗУи 200 х 150, S1.5 </t>
  </si>
  <si>
    <t>ЛМЗТн; ЛМЗТв; ЛМЗСр, ЛМЗПр, ЛМЗУи 300 х 150, S1.0 </t>
  </si>
  <si>
    <t>ЛМЗТн; ЛМЗТв; ЛМЗСр, ЛМЗПр, ЛМЗУи 300 х 150, S1.2 </t>
  </si>
  <si>
    <t>ЛМЗТн; ЛМЗТв; ЛМЗСр, ЛМЗПр, ЛМЗУи 300 х 150, S1.5 </t>
  </si>
  <si>
    <t>ЛМЗТн; ЛМЗТв; ЛМЗСр, ЛМЗПр, ЛМЗУи 400 х 150, S1.0 </t>
  </si>
  <si>
    <t>ЛМЗТн; ЛМЗТв; ЛМЗСр, ЛМЗПр, ЛМЗУи 400 х 150, S1.2 </t>
  </si>
  <si>
    <t>ЛМЗТн; ЛМЗТв; ЛМЗСр, ЛМЗПр, ЛМЗУи 400 х 150, S1.5 </t>
  </si>
  <si>
    <t>ЛМЗТн; ЛМЗТв; ЛМЗСр, ЛМЗПр, ЛМЗУи 500 х 150, S1.0 </t>
  </si>
  <si>
    <t>ЛМЗТн; ЛМЗТв; ЛМЗСр, ЛМЗПр, ЛМЗУи 500 х 150, S1.2 </t>
  </si>
  <si>
    <t>ЛМЗТн; ЛМЗТв; ЛМЗСр, ЛМЗПр, ЛМЗУи 500 х 150, S1.5 </t>
  </si>
  <si>
    <t>ЛМЗТн; ЛМЗТв; ЛМЗСр, ЛМЗПр, ЛМЗУи 600 х 150, S1.0 </t>
  </si>
  <si>
    <t>ЛМЗТн; ЛМЗТв; ЛМЗСр, ЛМЗПр, ЛМЗУи 600 х 150, S1.2 </t>
  </si>
  <si>
    <t>ЛМЗТн; ЛМЗТв; ЛМЗСр, ЛМЗПр, ЛМЗУи 600 х 150, S1.5 </t>
  </si>
  <si>
    <t>ЛМЗТн; ЛМЗТв; ЛМЗСр, ЛМЗПр, ЛМЗУи 200 х 200, S1.0 </t>
  </si>
  <si>
    <t>ЛМЗТн; ЛМЗТв; ЛМЗСр, ЛМЗПр, ЛМЗУи 200 х 200, S1.2 </t>
  </si>
  <si>
    <t>ЛМЗТн; ЛМЗТв; ЛМЗСр, ЛМЗПр, ЛМЗУи 200 х 200, S1.5 </t>
  </si>
  <si>
    <t>ЛМЗТн; ЛМЗТв; ЛМЗСр, ЛМЗПр, ЛМЗУи 300 х 200, S1.0 </t>
  </si>
  <si>
    <t>ЛМЗТн; ЛМЗТв; ЛМЗСр, ЛМЗПр, ЛМЗУи 300 х 200, S1.2 </t>
  </si>
  <si>
    <t>ЛМЗТн; ЛМЗТв; ЛМЗСр, ЛМЗПр, ЛМЗУи 300 х 200, S1.5 </t>
  </si>
  <si>
    <t>ЛМЗТн; ЛМЗТв; ЛМЗСр, ЛМЗПр, ЛМЗУи 400 х 200, S1.0 </t>
  </si>
  <si>
    <t>ЛМЗТн; ЛМЗТв; ЛМЗСр, ЛМЗПр, ЛМЗУи 400 х 200, S1.2 </t>
  </si>
  <si>
    <t>ЛМЗТн; ЛМЗТв; ЛМЗСр, ЛМЗПр, ЛМЗУи 400 х 200, S1.5 </t>
  </si>
  <si>
    <t>ЛМЗТн; ЛМЗТв; ЛМЗСр, ЛМЗПр, ЛМЗУи 500 х 200, S1.0 </t>
  </si>
  <si>
    <t>ЛМЗТн; ЛМЗТв; ЛМЗСр, ЛМЗПр, ЛМЗУи 500 х 200, S1.2 </t>
  </si>
  <si>
    <t>ЛМЗТн; ЛМЗТв; ЛМЗСр, ЛМЗПр, ЛМЗУи 500 х 200, S1.5 </t>
  </si>
  <si>
    <t>ЛМЗТн; ЛМЗТв; ЛМЗСр, ЛМЗПр, ЛМЗУи 600 х 200, S1.0 </t>
  </si>
  <si>
    <t>ЛМЗТн; ЛМЗТв; ЛМЗСр, ЛМЗПр, ЛМЗУи 600 х 200, S1.2 </t>
  </si>
  <si>
    <t>ЛМЗТн; ЛМЗТв; ЛМЗСр, ЛМЗПр, ЛМЗУи 600 х 200, S1.5 </t>
  </si>
  <si>
    <t>ЛМЗТн; ЛМЗТв; ЛМЗСр, ЛМЗПр, ЛМЗУи 50х50 S0.7</t>
  </si>
  <si>
    <t>СВ 100 ЛИДЕР Скоба внутренняя для прижима кабеля</t>
  </si>
  <si>
    <t>СВ 150 ЛИДЕР Скоба внутренняя для прижима кабеля</t>
  </si>
  <si>
    <t>СВ 300 ЛИДЕР Скоба внутренняя для прижима кабеля</t>
  </si>
  <si>
    <t>СВ 400 ЛИДЕР Скоба внутренняя для прижима кабеля</t>
  </si>
  <si>
    <t>СВ 200 ЛИДЕР Скоба внутренняя для прижима кабеля</t>
  </si>
  <si>
    <t>ПШв1 40х30-2,5</t>
  </si>
  <si>
    <t>ПШв1 40х30-2,5 ЛИДЕР Швеллер перфорированный по основанию</t>
  </si>
  <si>
    <r>
      <t xml:space="preserve">АЗМ6х24Л ЛИДЕР Анкер забиваемый </t>
    </r>
    <r>
      <rPr>
        <b/>
        <sz val="10"/>
        <rFont val="Arial"/>
        <family val="2"/>
        <charset val="204"/>
      </rPr>
      <t>латунный (цанга)</t>
    </r>
  </si>
  <si>
    <r>
      <t xml:space="preserve">АЗМ8х30Л ЛИДЕР Анкер забиваемый </t>
    </r>
    <r>
      <rPr>
        <b/>
        <sz val="10"/>
        <rFont val="Arial"/>
        <family val="2"/>
        <charset val="204"/>
      </rPr>
      <t>латунный (цанга)</t>
    </r>
  </si>
  <si>
    <r>
      <t xml:space="preserve">АЗМ10х40Л ЛИДЕР Анкер забиваемый </t>
    </r>
    <r>
      <rPr>
        <b/>
        <sz val="10"/>
        <rFont val="Arial"/>
        <family val="2"/>
        <charset val="204"/>
      </rPr>
      <t>латунный (цанга)</t>
    </r>
  </si>
  <si>
    <r>
      <t xml:space="preserve">АЗМ12х40Л ЛИДЕР Анкер забиваемый </t>
    </r>
    <r>
      <rPr>
        <b/>
        <sz val="10"/>
        <rFont val="Arial"/>
        <family val="2"/>
        <charset val="204"/>
      </rPr>
      <t>латунный (цанга)</t>
    </r>
  </si>
  <si>
    <t>СН 50</t>
  </si>
  <si>
    <t>СН 50 ЛИДЕР Крепление стеновое-напольное 50мм</t>
  </si>
  <si>
    <t xml:space="preserve">СПС(МН) 3000 </t>
  </si>
  <si>
    <t>СПС(МН) 3000 ЛИДЕР Стойка потолочная сварная малые нагрузки 2500мм</t>
  </si>
  <si>
    <t xml:space="preserve">СПСУ(МН) 3000 </t>
  </si>
  <si>
    <t>СПСУ(МН) 3000 ЛИДЕР Стойка потолочная сварная с увелич.опорой ( малые нагрузки) 2500мм</t>
  </si>
  <si>
    <t>СПТ-3000(МН)</t>
  </si>
  <si>
    <t>СПТ-3000(МН) ЛИДЕР Стойка потолочная консольная для малых нагрузок</t>
  </si>
  <si>
    <t>Кронштейны настенные С-образного профиля 40х40  (Опора S-4мм 120х50 мм  полка 40х40х1,5мм)</t>
  </si>
  <si>
    <t>Укосина применяется для увеличение несущей способности консолей и подвесов из С-образного профиля.  Толщина 3мм</t>
  </si>
  <si>
    <t>СПТ-3000(СН)</t>
  </si>
  <si>
    <t>СПТ-3000(СН) ЛИДЕР Стойка потолочная консольная для средних нагрузок</t>
  </si>
  <si>
    <t>ПУГ ЛИДЕР Перфорированный уголок (40*100х100*2мм)</t>
  </si>
  <si>
    <t>СНП-150</t>
  </si>
  <si>
    <t xml:space="preserve">ОВ9 150 </t>
  </si>
  <si>
    <t xml:space="preserve">Опора вертикальная ОВ9 универсальная (Используется с СПТ )  ( пятка 4мм  120х120 ,  профиль 2мм ПШВ1 40х30 </t>
  </si>
  <si>
    <t>ПМ -501</t>
  </si>
  <si>
    <t>ПМ -502</t>
  </si>
  <si>
    <t>ПМ -503</t>
  </si>
  <si>
    <t>ПМ -504</t>
  </si>
  <si>
    <t>ПМ -505</t>
  </si>
  <si>
    <t>ПМ -506</t>
  </si>
  <si>
    <t>ПМ -507</t>
  </si>
  <si>
    <t>ПМ -701</t>
  </si>
  <si>
    <t>ПМ -600</t>
  </si>
  <si>
    <t>ПМ -605</t>
  </si>
  <si>
    <t>ПМ -802</t>
  </si>
  <si>
    <t>ПМ -604</t>
  </si>
  <si>
    <t>ПМ -617</t>
  </si>
  <si>
    <t>ПМ -800</t>
  </si>
  <si>
    <t>ПМ -801</t>
  </si>
  <si>
    <t>ПМ -803</t>
  </si>
  <si>
    <t>ПМ -307</t>
  </si>
  <si>
    <t>ПМ -309</t>
  </si>
  <si>
    <t>ПМ -310</t>
  </si>
  <si>
    <t>ПЛ-L2 40х40-2,5</t>
  </si>
  <si>
    <t>ПЛ-L2 40х40-2,5  ЛИДЕР по двум полкам</t>
  </si>
  <si>
    <t>ПЛ-С 30х30х3000х1,5</t>
  </si>
  <si>
    <t>ПЛ-С ЛИДЕР 30х30х3000х1,5  Профиль перфорированный С - образный (Траверса монтажная)</t>
  </si>
  <si>
    <t>ПЛ-С ЛИДЕР 60х50х3000х2,5 Профиль перфорированный С - образный (Траверса монтажная)</t>
  </si>
  <si>
    <t>ПЛ-С ЛИДЕР 80х70х3000х3,0 Профиль перфорированный С - образный (Траверса монтажная)</t>
  </si>
  <si>
    <t>ПЛ-L2 60х40-2,0  ЛИДЕР по двум полкам</t>
  </si>
  <si>
    <t>ПЛ-С ЛИДЕР 40х40х3000х2,0 Профиль перфорированный С - образный (Траверса монтажная)</t>
  </si>
  <si>
    <t xml:space="preserve">ОВ10-150 </t>
  </si>
  <si>
    <t>Опора вертикальная ОВ10 универсальная (Используется с СНП )  ( пятка 4мм  120х120 ,  профиль 2мм ПШВ3 50х50</t>
  </si>
  <si>
    <t>ПЛ-L2 50х50-2,5</t>
  </si>
  <si>
    <t>ПЛ-L2 60х40-2,0</t>
  </si>
  <si>
    <t>ГКМ6 ЛИДЕР Гайка канальная М6</t>
  </si>
  <si>
    <t>ГКМ8 ЛИДЕР Гайка канальная М8</t>
  </si>
  <si>
    <t>ГКМ10 ЛИДЕР Гайка канальная М10</t>
  </si>
  <si>
    <t>ГКМ12 ЛИДЕР Гайка канальная М12</t>
  </si>
  <si>
    <t>ПЛЛУ-60.60 ЛИДЕР Лоток проволочный усиленный 60х60х3000</t>
  </si>
  <si>
    <t>ПЛЛУ-100.60 ЛИДЕР Лоток проволочный усиленный 100х60х3000</t>
  </si>
  <si>
    <t>ПЛЛУ-150.60 ЛИДЕР Лоток проволочный усиленный 150х60х3000</t>
  </si>
  <si>
    <t>ПЛ-С 40х40х3000х1,5</t>
  </si>
  <si>
    <t>ПЛ-С ЛИДЕР 40х38х3000х1,5 Профиль перфорированный С - образный (Траверса монтажная)</t>
  </si>
  <si>
    <t>ПЛ-С 30х30х3000х2,0</t>
  </si>
  <si>
    <t>ПЛ-С ЛИДЕР 30х30х3000х2,0  Профиль перфорированный С - образный (Траверса монтажная)</t>
  </si>
  <si>
    <t>ПЛ-С 40х40х3000х2,0</t>
  </si>
  <si>
    <t>ПЛ-С ЛИДЕР 40х40х3000х1,5 Профиль перфорированный С - образный (Траверса монтажная)</t>
  </si>
  <si>
    <t>ПЛЛУ-200.85 ЛИДЕР Лоток проволочный усиленный 200х85х3000</t>
  </si>
  <si>
    <t>ПЛЛУ-100.85 ЛИДЕР Лоток проволочный усиленный 100х85х3000</t>
  </si>
  <si>
    <t>ПСПУ</t>
  </si>
  <si>
    <t>ПЛЛУ-100.105 ЛИДЕР Лоток проволочный усиленный 100х105х3000</t>
  </si>
  <si>
    <t>ПЛЛУ-200.105 ЛИДЕР Лоток проволочный усиленный 200х105х3000</t>
  </si>
  <si>
    <t xml:space="preserve">СПС(СН) 2000 </t>
  </si>
  <si>
    <t xml:space="preserve">СПС(МН) 2000 </t>
  </si>
  <si>
    <t xml:space="preserve">СПСУ(СН) 2000 </t>
  </si>
  <si>
    <t xml:space="preserve">СПСУ(МН) 2000 </t>
  </si>
  <si>
    <t>СПТ-100(СН)</t>
  </si>
  <si>
    <t>СПТ-100(МН)</t>
  </si>
  <si>
    <t>СПТ-100(СН) ЛИДЕР Стойка потолочная консольная для средних нагрузок</t>
  </si>
  <si>
    <t>СПТ-100(МН) ЛИДЕР Стойка потолочная консольная для малых нагрузок</t>
  </si>
  <si>
    <t>ПЛ-С 30х20х3000х1,2</t>
  </si>
  <si>
    <t>ПЛ-С ЛИДЕР 30х20х3000х1,2  Профиль перфорированный С - образный (Траверса монтажная)</t>
  </si>
  <si>
    <t>ПЛ-С 40х40х3000х1,2</t>
  </si>
  <si>
    <t>ПЛ-С ЛИДЕР 40х40х3000х1,2 Профиль перфорированный С - образный (Траверса монтажная)</t>
  </si>
  <si>
    <t>ПЛ-L2 40х50-1,5</t>
  </si>
  <si>
    <t>ПЛ-L2 40х50-1,5  ЛИДЕР по двум полкам</t>
  </si>
  <si>
    <t>ПЛ-L2 40х50-2,0</t>
  </si>
  <si>
    <t>ПЛ-L2 40х50-2,0  ЛИДЕР по двум полкам</t>
  </si>
  <si>
    <t xml:space="preserve">ПШв1 30х20-1,5 </t>
  </si>
  <si>
    <t>ПШв1 30х20-1,5 ЛИДЕР Швеллер перфорированный по основанию</t>
  </si>
  <si>
    <t>ПШв1 30х20-2,0</t>
  </si>
  <si>
    <t>ПШв1 30х20-2,0 ЛИДЕР Швеллер перфорированный по основанию</t>
  </si>
  <si>
    <t xml:space="preserve">ПШв1 30х20-2,5 </t>
  </si>
  <si>
    <t>ПШв1 30х20-2,5 ЛИДЕР Швеллер перфорированный по основанию</t>
  </si>
  <si>
    <t xml:space="preserve">ПШв1 30х30-1,5 </t>
  </si>
  <si>
    <t>ПШв1 30х30-1,5 ЛИДЕР Швеллер перфорированный по основанию</t>
  </si>
  <si>
    <t>ПШв1 30х30-2,0</t>
  </si>
  <si>
    <t xml:space="preserve">ПШв1 30х30-2,5 </t>
  </si>
  <si>
    <t>ПШв1 30х30-2,0 ЛИДЕР Швеллер перфорированный по основанию</t>
  </si>
  <si>
    <t>ПШв1 30х30-2,5 ЛИДЕР Швеллер перфорированный по основанию</t>
  </si>
  <si>
    <t>ПШв1 50х50-2,5 ЛИДЕР Швеллер перфорированный по основанию</t>
  </si>
  <si>
    <t>НКС1-250</t>
  </si>
  <si>
    <t>НКС1-250 Настенный кронштейн "Strut" 41х21х2,5</t>
  </si>
  <si>
    <t>НКС1-350</t>
  </si>
  <si>
    <t>НКС1-350 Настенный кронштейн "Strut" 41х21х2,5</t>
  </si>
  <si>
    <t>НКС1-450</t>
  </si>
  <si>
    <t>НКС1-450 Настенный кронштейн "Strut" 41х21х2,5</t>
  </si>
  <si>
    <t>НКУС1-250</t>
  </si>
  <si>
    <t>НКУС1-250 Настенный кронштейн "Strut" 41х41х2,5</t>
  </si>
  <si>
    <t>НКСУ1-350</t>
  </si>
  <si>
    <t>НКУС1-350 Настенный кронштейн "Strut" 41х41х2,5</t>
  </si>
  <si>
    <t>НКУС1-450</t>
  </si>
  <si>
    <t>НКУС1-450 Настенный кронштейн "Strut" 41х41х2,5</t>
  </si>
  <si>
    <t>НКС2-250</t>
  </si>
  <si>
    <t>НКС2-250 Настенный кронштейн "Strut" 41х21х2,5</t>
  </si>
  <si>
    <t>НКС2-350</t>
  </si>
  <si>
    <t>НКС2-350 Настенный кронштейн "Strut" 41х21х2,5</t>
  </si>
  <si>
    <t>НКС2-450</t>
  </si>
  <si>
    <t>НКС2-450 Настенный кронштейн "Strut" 41х21х2,5</t>
  </si>
  <si>
    <t>НКУС2-250</t>
  </si>
  <si>
    <t>НКУС2-250 Настенный кронштейн "Strut" 41х41х2,5</t>
  </si>
  <si>
    <t>НКУС2-350</t>
  </si>
  <si>
    <t>НКУС2-350 Настенный кронштейн "Strut" 41х41х2,5</t>
  </si>
  <si>
    <t>НКУС2-450</t>
  </si>
  <si>
    <t>НКУС2-450 Настенный кронштейн "Strut" 41х41х2,5</t>
  </si>
  <si>
    <t>КНУ-250</t>
  </si>
  <si>
    <t>КНУ-250 Кронштейн настенный С-профиль 40х40</t>
  </si>
  <si>
    <t>КНУ-350</t>
  </si>
  <si>
    <t>КНУ-350 Кронштейн настенный С-профиль 40х40</t>
  </si>
  <si>
    <t>КНУ-450</t>
  </si>
  <si>
    <t>КНУ-450 Кронштейн настенный С-профиль 40х40</t>
  </si>
  <si>
    <t>КС8х20 Комплект соединительный 8х20 (Болт+гайкаМ8Сб)</t>
  </si>
  <si>
    <t>КС8х16</t>
  </si>
  <si>
    <t>КС8х16 Комплект соединительный 8х16 (Болт+гайкаМ8Сб)</t>
  </si>
  <si>
    <t>БМ10х60ПН</t>
  </si>
  <si>
    <t>БМ10х60ПН ЛИДЕР Болт М10х60 полнонарезной  (DIN 933)</t>
  </si>
  <si>
    <t>СПС Стойка потолочная сварная ( пятка 4мм  120х50 профиль ПШВ3 35х30*2мм)  Применяется с консолями КПЛ и КПНЛ</t>
  </si>
  <si>
    <t>СПСУ Стойка потолочная сварная с увеличенной опорой ( пятка 4мм  120х120 профиль ПШВ3 35х30*2мм)  Применяется с консолями КПЛ и КПНЛ</t>
  </si>
  <si>
    <t>Лотки перф. замковые ЛПМЗ</t>
  </si>
  <si>
    <t>Лотки неперф.замковые ЛМЗ</t>
  </si>
  <si>
    <t>Система "STRAT" профили, кронштейны,  аксессуары</t>
  </si>
  <si>
    <t>Скобы внутрн, наружн , прижимы, держатели крышек</t>
  </si>
  <si>
    <t>Крышки замковые</t>
  </si>
  <si>
    <t>Перфорированные Полосы, профили, швелера,  траверсы, П,U,L, Z</t>
  </si>
  <si>
    <t>ПЛЛ-50.35</t>
  </si>
  <si>
    <t>ПЛЛ-70.50</t>
  </si>
  <si>
    <t>ПЛЛ-100.35</t>
  </si>
  <si>
    <t>ПЛЛ-150.35</t>
  </si>
  <si>
    <t>ПЛЛ-200.35</t>
  </si>
  <si>
    <t>ПЛЛ-300.35</t>
  </si>
  <si>
    <t>ПЛЛ-400.35</t>
  </si>
  <si>
    <t>ПЛЛ-500.35</t>
  </si>
  <si>
    <t>ПЛЛ-60.60</t>
  </si>
  <si>
    <t>ПЛЛ-100.60</t>
  </si>
  <si>
    <t>ПЛЛ-150.60</t>
  </si>
  <si>
    <t>ПЛЛ-200.60</t>
  </si>
  <si>
    <t>ПЛЛ-300.60</t>
  </si>
  <si>
    <t>ПЛЛ-400.60</t>
  </si>
  <si>
    <t>ПЛЛ-500.60</t>
  </si>
  <si>
    <t>ПЛЛ-600.60</t>
  </si>
  <si>
    <t>ПЛЛ-100.85</t>
  </si>
  <si>
    <t>ПЛЛ-150.85</t>
  </si>
  <si>
    <t>ПЛЛ-200.85</t>
  </si>
  <si>
    <t>ПЛЛ-300.85</t>
  </si>
  <si>
    <t>ПЛЛ-400.85</t>
  </si>
  <si>
    <t>ПЛЛ-500.85</t>
  </si>
  <si>
    <t>ПЛЛ-600.85</t>
  </si>
  <si>
    <t>ПЛЛ-100.105</t>
  </si>
  <si>
    <t>ПЛЛ-125.105</t>
  </si>
  <si>
    <t>ПЛЛ-150.105</t>
  </si>
  <si>
    <t>ПЛЛ-200.105</t>
  </si>
  <si>
    <t>ПЛЛ-300.105</t>
  </si>
  <si>
    <t>ПЛЛ-400.105</t>
  </si>
  <si>
    <t>ПЛЛ-500.105</t>
  </si>
  <si>
    <t>ПЛЛ-600.105</t>
  </si>
  <si>
    <t>ПЛЛУ-60.60</t>
  </si>
  <si>
    <t>ПЛЛУ-100.60</t>
  </si>
  <si>
    <t>ПЛЛУ-150.60</t>
  </si>
  <si>
    <t>ПЛЛУ-200.60</t>
  </si>
  <si>
    <t>ПЛЛУ-300.60</t>
  </si>
  <si>
    <t>ПЛЛУ-400.60</t>
  </si>
  <si>
    <t>ПЛЛУ-500.60</t>
  </si>
  <si>
    <t>ПЛЛУ-600.60</t>
  </si>
  <si>
    <t>ПЛЛУ-100.85</t>
  </si>
  <si>
    <t>ПЛЛУ-200.85</t>
  </si>
  <si>
    <t>ПЛЛУ-300.85</t>
  </si>
  <si>
    <t>ПЛЛУ-400.85</t>
  </si>
  <si>
    <t>ПЛЛУ-500.85</t>
  </si>
  <si>
    <t>ПЛЛУ-600.85</t>
  </si>
  <si>
    <t>ПЛЛУ-100.105</t>
  </si>
  <si>
    <t>ПЛЛУ-200.105</t>
  </si>
  <si>
    <t>ПЛЛУ-300.105</t>
  </si>
  <si>
    <t>ПЛЛУ-400.105</t>
  </si>
  <si>
    <t>ПЛЛУ-500.105</t>
  </si>
  <si>
    <t>ПЛЛУ-600.105</t>
  </si>
  <si>
    <t xml:space="preserve"> Цена (Цинк Сендзимир) </t>
  </si>
  <si>
    <t xml:space="preserve"> Цена ( Горячий цинк) </t>
  </si>
  <si>
    <t xml:space="preserve"> Цена ( Нержавеющая сталь) </t>
  </si>
  <si>
    <t>ПРОВОЛОЧНЫЕ ЛОТКИ "ЛИДЕР"    
   Проволочные лотки ТУ 3449-001-91444636-11 изготавливаются из проволоки  (ГОСТ 3282-74) предназначены для устройства трасс электропроводок открытой прокладки кабельных линий напряжением до 1000 В. в интервале температур от минус 15°С до плюс 40°С .</t>
  </si>
  <si>
    <t xml:space="preserve"> Цена ( Порошковая окраска) </t>
  </si>
  <si>
    <t xml:space="preserve">Ваша скидка </t>
  </si>
  <si>
    <t xml:space="preserve"> Цена  Горячий цинк) </t>
  </si>
  <si>
    <t xml:space="preserve"> Цена (Нержавеющая сталь) </t>
  </si>
  <si>
    <t xml:space="preserve"> Цена (Порошковая окраска) </t>
  </si>
  <si>
    <t>КЛЗ 50-0,55-3000 ЛИДЕР Крышка лотка замковая</t>
  </si>
  <si>
    <t>КЛЗ 50-0,7-3000 ЛИДЕР Крышка лотка замковая</t>
  </si>
  <si>
    <t>КЛЗ 60-0,7-3000 ЛИДЕР Крышка лотка замковая</t>
  </si>
  <si>
    <t>КЛЗ 100-0,55-3000 ЛИДЕР Крышка лотка замковая</t>
  </si>
  <si>
    <t>КЛЗ 100-0,7-3000 ЛИДЕР Крышка лотка замковая</t>
  </si>
  <si>
    <t>КЛЗ 150-0,55-3000 ЛИДЕР Крышка лотка замковая</t>
  </si>
  <si>
    <t>КЛЗ 150-0,7-3000 ЛИДЕР Крышка лотка замковая</t>
  </si>
  <si>
    <t>КЛЗ 200-0,55-3000 ЛИДЕР Крышка лотка замковая</t>
  </si>
  <si>
    <t>КЛЗ 200-0,7-3000 ЛИДЕР Крышка лотка замковая</t>
  </si>
  <si>
    <t>КЛЗ 300-0,55-3000 ЛИДЕР Крышка лотка замковая</t>
  </si>
  <si>
    <t>КЛЗ 300-0,7-3000 ЛИДЕР Крышка лотка замковая</t>
  </si>
  <si>
    <t>КЛЗ 400-0,7-3000 ЛИДЕР Крышка лотка замковая</t>
  </si>
  <si>
    <t>КЛЗ 50-0,55</t>
  </si>
  <si>
    <t>КЛЗ 50-0,7</t>
  </si>
  <si>
    <t>КЛЗ 60-0,7</t>
  </si>
  <si>
    <t>КЛЗ 100-0,55</t>
  </si>
  <si>
    <t>КЛЗ 100-0,7</t>
  </si>
  <si>
    <t>КЛЗ 150-0,55</t>
  </si>
  <si>
    <t>КЛЗ 150-0,7</t>
  </si>
  <si>
    <t>КЛЗ 200-0,55</t>
  </si>
  <si>
    <t>КЛЗ 200-0,7</t>
  </si>
  <si>
    <t>КЛЗ 300-0,7</t>
  </si>
  <si>
    <t>КЛЗ 400-0,7</t>
  </si>
  <si>
    <t xml:space="preserve">НЛЗ 200х50-1,2-3000 ЛИДЕР Лестничный лоток замковый </t>
  </si>
  <si>
    <t xml:space="preserve">НЛЗ 300х50-1,2-3000 ЛИДЕР Лестничный лоток замковый </t>
  </si>
  <si>
    <t xml:space="preserve">НЛЗ 400х50-1,2-3000 ЛИДЕР Лестничный лоток замковый  </t>
  </si>
  <si>
    <t xml:space="preserve">НЛЗ 500х50-1,2-3000 ЛИДЕР Лестничный лоток замковый  </t>
  </si>
  <si>
    <t xml:space="preserve">НЛЗ 600х50-1,2-3000 ЛИДЕР Лестничный лоток замковый  </t>
  </si>
  <si>
    <t xml:space="preserve">НЛЗ 200х60-1,2-3000 ЛИДЕР Лестничный лоток замковый  </t>
  </si>
  <si>
    <t xml:space="preserve">НЛЗ 300х60-1,2-3000 ЛИДЕР Лестничный лоток замковый  </t>
  </si>
  <si>
    <t xml:space="preserve">НЛЗ 400х60-1,2-3000 ЛИДЕР Лестничный лоток замковый  </t>
  </si>
  <si>
    <t xml:space="preserve">НЛЗ 500х60-1,2-3000 ЛИДЕР Лестничный лоток замковый  </t>
  </si>
  <si>
    <t xml:space="preserve">НЛЗ 600х60-1,2-3000 ЛИДЕР Лестничный лоток замковый  </t>
  </si>
  <si>
    <t xml:space="preserve">НЛЗ 200х80-1,2-3000 ЛИДЕР Лестничный лоток замковый </t>
  </si>
  <si>
    <t xml:space="preserve">НЛЗ 300х80-1,2-3000 ЛИДЕР Лестничный лоток замковый  </t>
  </si>
  <si>
    <t xml:space="preserve">НЛЗ 400х80-1,2-3000 ЛИДЕР Лестничный лоток замковый  </t>
  </si>
  <si>
    <t xml:space="preserve">НЛЗ 500х80-1,2-3000 ЛИДЕР Лестничный лоток замковый  </t>
  </si>
  <si>
    <t xml:space="preserve">НЛЗ 600х80-1,2-3000 ЛИДЕР Лестничный лоток замковый  </t>
  </si>
  <si>
    <t xml:space="preserve">НЛЗ 200х100-1,2-3000 ЛИДЕР Лестничный лоток замковый  </t>
  </si>
  <si>
    <t xml:space="preserve">НЛЗ 300х100-1,2-3000 ЛИДЕР Лестничный лоток замковый  </t>
  </si>
  <si>
    <t xml:space="preserve">НЛЗ 400х100-1,2-3000 ЛИДЕР Лестничный лоток замковый  </t>
  </si>
  <si>
    <t xml:space="preserve">НЛЗ 500х100-1,2-3000 ЛИДЕР Лестничный лоток замковый  </t>
  </si>
  <si>
    <t xml:space="preserve">НЛЗ 600х100-1,2-3000 ЛИДЕР Лестничный лоток замковый  </t>
  </si>
  <si>
    <t xml:space="preserve">НЛЗ 200х50-1,5-3000 ЛИДЕР Лестничный лоток замковый </t>
  </si>
  <si>
    <t xml:space="preserve">НЛЗ 300х50-1,5-3000 ЛИДЕР Лестничный лоток замковый  </t>
  </si>
  <si>
    <t xml:space="preserve">НЛЗ 400х50-1,5-3000 ЛИДЕР Лестничный лоток замковый  </t>
  </si>
  <si>
    <t xml:space="preserve">НЛЗ 500х50-1,5-3000 ЛИДЕР Лестничный лоток замковый  </t>
  </si>
  <si>
    <t xml:space="preserve">НЛЗ 600х50-1,5-3000 ЛИДЕР Лестничный лоток замковый  </t>
  </si>
  <si>
    <t xml:space="preserve">НЛЗ 200х60-1,5-3000 ЛИДЕР Лестничный лоток замковый  </t>
  </si>
  <si>
    <t xml:space="preserve">НЛЗ 300х60-1,5-3000 ЛИДЕР Лестничный лоток замковый  </t>
  </si>
  <si>
    <t xml:space="preserve">НЛЗ 400х60-1,5-3000 ЛИДЕР Лестничный лоток замковый  </t>
  </si>
  <si>
    <t xml:space="preserve">НЛЗ 500х60-1,5-3000 ЛИДЕР Лестничный лоток замковый  </t>
  </si>
  <si>
    <t xml:space="preserve">НЛЗ 600х60-1,5-3000 ЛИДЕР Лестничный лоток замковый  </t>
  </si>
  <si>
    <t xml:space="preserve">НЛЗ 200х80-1,5-3000 ЛИДЕР Лестничный лоток замковый  </t>
  </si>
  <si>
    <t xml:space="preserve">НЛЗ 300х80-1,5-3000 ЛИДЕР Лестничный лоток замковый  </t>
  </si>
  <si>
    <t xml:space="preserve">НЛЗ 400х80-1,5-3000 ЛИДЕР Лестничный лоток замковый  </t>
  </si>
  <si>
    <t xml:space="preserve">НЛЗ 500х80-1,5-3000 ЛИДЕР Лестничный лоток замковый  </t>
  </si>
  <si>
    <t xml:space="preserve">НЛЗ 600х80-1,5-3000 ЛИДЕР Лестничный лоток замковый  </t>
  </si>
  <si>
    <t xml:space="preserve">НЛЗ 300х100-1,5-3000 ЛИДЕР Лестничный лоток замковый  </t>
  </si>
  <si>
    <t xml:space="preserve">НЛЗ 400х100-1,5-3000 ЛИДЕР Лестничный лоток замковый  </t>
  </si>
  <si>
    <t xml:space="preserve">НЛЗ 500х100-1,5-3000 ЛИДЕР Лестничный лоток замковый  </t>
  </si>
  <si>
    <t xml:space="preserve">НЛЗ 600х100-1,5-3000 ЛИДЕР Лестничный лоток замковый  </t>
  </si>
  <si>
    <t xml:space="preserve">НЛЗ 200х50-1,2 </t>
  </si>
  <si>
    <t xml:space="preserve">НЛЗ 300х50-1,2 </t>
  </si>
  <si>
    <t xml:space="preserve">НЛЗ 400х50-1,2 </t>
  </si>
  <si>
    <t xml:space="preserve">НЛЗ 500х50-1,2 </t>
  </si>
  <si>
    <t xml:space="preserve">НЛЗ 600х50-1,2 </t>
  </si>
  <si>
    <t xml:space="preserve">НЛЗ 200х60-1,2 </t>
  </si>
  <si>
    <t xml:space="preserve">НЛЗ 300х60-1,2 </t>
  </si>
  <si>
    <t xml:space="preserve">НЛЗ 400х60-1,2 </t>
  </si>
  <si>
    <t xml:space="preserve">НЛЗ 500х60-1,2 </t>
  </si>
  <si>
    <t xml:space="preserve">НЛЗ 600х60-1,2 </t>
  </si>
  <si>
    <t xml:space="preserve">НЛЗ 200х80-1,2 </t>
  </si>
  <si>
    <t xml:space="preserve">НЛЗ 300х80-1,2 </t>
  </si>
  <si>
    <t xml:space="preserve">НЛЗ 400х80-1,2 </t>
  </si>
  <si>
    <t xml:space="preserve">НЛЗ 500х80-1,2 </t>
  </si>
  <si>
    <t xml:space="preserve">НЛЗ 600х80-1,2 </t>
  </si>
  <si>
    <t xml:space="preserve">НЛЗ 200х100-1,2 </t>
  </si>
  <si>
    <t xml:space="preserve">НЛЗ 300х100-1,2 </t>
  </si>
  <si>
    <t xml:space="preserve">НЛЗ 400х100-1,2 </t>
  </si>
  <si>
    <t xml:space="preserve">НЛЗ 500х100-1,2 </t>
  </si>
  <si>
    <t xml:space="preserve">НЛЗ 600х100-1,2 </t>
  </si>
  <si>
    <t xml:space="preserve">НЛЗ 200х50-1,5 </t>
  </si>
  <si>
    <t xml:space="preserve">НЛЗ 300х50-1,5 </t>
  </si>
  <si>
    <t xml:space="preserve">НЛЗ 400х50-1,5 </t>
  </si>
  <si>
    <t xml:space="preserve">НЛЗ 500х50-1,5 </t>
  </si>
  <si>
    <t xml:space="preserve">НЛЗ 600х50-1,5 </t>
  </si>
  <si>
    <t xml:space="preserve">НЛЗ 200х60-1,5 </t>
  </si>
  <si>
    <t xml:space="preserve">НЛЗ 300х60-1,5 </t>
  </si>
  <si>
    <t xml:space="preserve">НЛЗ 400х60-1,5 </t>
  </si>
  <si>
    <t xml:space="preserve">НЛЗ 500х60-1,5 </t>
  </si>
  <si>
    <t xml:space="preserve">НЛЗ 600х60-1,5 </t>
  </si>
  <si>
    <t xml:space="preserve">НЛЗ 200х80-1,5 </t>
  </si>
  <si>
    <t xml:space="preserve">НЛЗ 300х80-1,5 </t>
  </si>
  <si>
    <t xml:space="preserve">НЛЗ 400х80-1,5 </t>
  </si>
  <si>
    <t xml:space="preserve">НЛЗ 500х80-1,5 </t>
  </si>
  <si>
    <t xml:space="preserve">НЛЗ 600х80-1,5 </t>
  </si>
  <si>
    <t xml:space="preserve">НЛЗ 200х100-1,5 </t>
  </si>
  <si>
    <t xml:space="preserve">НЛЗ 300х100-1,5 </t>
  </si>
  <si>
    <t xml:space="preserve">НЛЗ 400х100-1,5 </t>
  </si>
  <si>
    <t xml:space="preserve">НЛЗ 500х100-1,5 </t>
  </si>
  <si>
    <t xml:space="preserve">НЛЗ 600х100-1,5 </t>
  </si>
  <si>
    <t>КЛЗ 50-1,0</t>
  </si>
  <si>
    <t>КЛЗ 100-1,0</t>
  </si>
  <si>
    <t>КЛЗ 150-1,0</t>
  </si>
  <si>
    <t>КЛЗ 200-1,0</t>
  </si>
  <si>
    <t>КЛЗ 300-1,0</t>
  </si>
  <si>
    <t>КЛЗ 400-1,0</t>
  </si>
  <si>
    <t>КЛЗ 500-1,0</t>
  </si>
  <si>
    <t>КЛЗ 600-1,0</t>
  </si>
  <si>
    <t>КЛЗ 50-1,0-3000 ЛИДЕР Крышка лотка замковая</t>
  </si>
  <si>
    <t>КЛЗ 100-1,0-3000 ЛИДЕР Крышка лотка замковая</t>
  </si>
  <si>
    <t>КЛЗ 150-1,0-3000 ЛИДЕР Крышка лотка замковая</t>
  </si>
  <si>
    <t>КЛЗ 200-1,0-3000 ЛИДЕР Крышка лотка замковая</t>
  </si>
  <si>
    <t>КЛЗ 300-1,0-3000 ЛИДЕР Крышка лотка замковая</t>
  </si>
  <si>
    <t>КЛЗ 400-1,0-3000 ЛИДЕР Крышка лотка замковая</t>
  </si>
  <si>
    <t>КЛЗ 500-1,0-3000 ЛИДЕР Крышка лотка замковая</t>
  </si>
  <si>
    <t>КЛЗ 600-1,0-3000 ЛИДЕР Крышка лотка замковая</t>
  </si>
  <si>
    <t>Опоры для стоек</t>
  </si>
  <si>
    <t>СПУ 200  ЛИДЕР Соединительная планка универсальная (40х200*1,5мм)</t>
  </si>
  <si>
    <t>СПУ  ЛИДЕР Соединительная планка универсальная (40х100*1,5мм)</t>
  </si>
  <si>
    <t>КЛЗ 300-0,55</t>
  </si>
  <si>
    <t>МПП</t>
  </si>
  <si>
    <t>Подвесы потолочные, монтажная плата прямая</t>
  </si>
  <si>
    <t>СП2-41х21х1,5</t>
  </si>
  <si>
    <t>СП2-41х21х2</t>
  </si>
  <si>
    <t>СП2-41х41х1,5</t>
  </si>
  <si>
    <t>СП2-41х41х2</t>
  </si>
  <si>
    <t>Система страт "ЛИДЕР" Траверсы С-образные</t>
  </si>
  <si>
    <t>Система страт "ЛИДЕР" двойные  Траверсы С-образные</t>
  </si>
  <si>
    <t>Двойной страт-профиль (траверса) 3000 мм 41х21х1,5</t>
  </si>
  <si>
    <t>Двойной страт-профиль (траверса) 3000 мм 41х21х2</t>
  </si>
  <si>
    <t>Двойной страт-профиль (траверса) 3000 мм 41х41х1,5</t>
  </si>
  <si>
    <t>Двойной страт-профиль (траверса) 3000 мм 41х41х2</t>
  </si>
  <si>
    <t>КТН 600</t>
  </si>
  <si>
    <t>КТН 700</t>
  </si>
  <si>
    <t>КТН 800</t>
  </si>
  <si>
    <t>КТН 900</t>
  </si>
  <si>
    <t>КТН 1000</t>
  </si>
  <si>
    <t>КТН 1200</t>
  </si>
  <si>
    <t>КТН 600 Консоль для тяжелых нагрузок "Strut" 600мм</t>
  </si>
  <si>
    <t>КТН 700 Консоль для тяжелых нагрузок "Strut" 700мм</t>
  </si>
  <si>
    <t>КТН 800 Консоль для тяжелых нагрузок "Strut" 800мм</t>
  </si>
  <si>
    <t>КТН 900 Консоль для тяжелых нагрузок "Strut" 900мм</t>
  </si>
  <si>
    <t>КТН 1000 Консоль для тяжелых нагрузок "Strut" 1000мм</t>
  </si>
  <si>
    <t>КТН 1200 Консоль для тяжелых нагрузок "Strut" 1200мм</t>
  </si>
  <si>
    <t>ПКЛ 50*50</t>
  </si>
  <si>
    <t>ПКЛ 100*50</t>
  </si>
  <si>
    <t>ПКЛ 150*50</t>
  </si>
  <si>
    <t>ПКЛ 200*50</t>
  </si>
  <si>
    <t>ПКЛ 300*50</t>
  </si>
  <si>
    <t>ПКЛ 400*50</t>
  </si>
  <si>
    <t>ПКЛ 500*50</t>
  </si>
  <si>
    <t>ПКЛ 600*50</t>
  </si>
  <si>
    <t>ПКЛ 100*80</t>
  </si>
  <si>
    <t>ПКЛ 150*80</t>
  </si>
  <si>
    <t>ПКЛ 200*80</t>
  </si>
  <si>
    <t>ПКЛ 300*80</t>
  </si>
  <si>
    <t>ПКЛ 400*80</t>
  </si>
  <si>
    <t>ПКЛ 500*80</t>
  </si>
  <si>
    <t>ПКЛ 600*80</t>
  </si>
  <si>
    <t>ПКЛ 100*100</t>
  </si>
  <si>
    <t>ПКЛ 150*100</t>
  </si>
  <si>
    <t>ПКЛ 200*100</t>
  </si>
  <si>
    <t>ПКЛ 300*100</t>
  </si>
  <si>
    <t>ПКЛ 400*100</t>
  </si>
  <si>
    <t>ПКЛ 500*100</t>
  </si>
  <si>
    <t>ПКЛ 600*100</t>
  </si>
  <si>
    <t>ПКЛ 150*150</t>
  </si>
  <si>
    <t>ПКЛ 200*150</t>
  </si>
  <si>
    <t>ПКЛ 300*150</t>
  </si>
  <si>
    <t>ПКЛ 400*150</t>
  </si>
  <si>
    <t>ПКЛ 500*150</t>
  </si>
  <si>
    <t>ПКЛ 600*150</t>
  </si>
  <si>
    <t>ПКЛ 200*200</t>
  </si>
  <si>
    <t>ПКЛ 300*200</t>
  </si>
  <si>
    <t>ПКЛ 400*200</t>
  </si>
  <si>
    <t>ПКЛ 500*200</t>
  </si>
  <si>
    <t>ПКЛ 600*200</t>
  </si>
  <si>
    <t>Прижим крышек "ЛИДЕР" 50*50</t>
  </si>
  <si>
    <t>Прижим крышек "ЛИДЕР" 100*50</t>
  </si>
  <si>
    <t>Прижим крышек "ЛИДЕР" 150*50</t>
  </si>
  <si>
    <t>Прижим крышек "ЛИДЕР" 200*50</t>
  </si>
  <si>
    <t>Прижим крышек "ЛИДЕР" 300*50</t>
  </si>
  <si>
    <t>Прижим крышек "ЛИДЕР" 400*50</t>
  </si>
  <si>
    <t>Прижим крышек "ЛИДЕР" 500*50</t>
  </si>
  <si>
    <t>Прижим крышек "ЛИДЕР" 600*50</t>
  </si>
  <si>
    <t>Прижим крышек "ЛИДЕР" 100*80</t>
  </si>
  <si>
    <t>Прижим крышек "ЛИДЕР" 150*80</t>
  </si>
  <si>
    <t>Прижим крышек "ЛИДЕР" 200*80</t>
  </si>
  <si>
    <t>Прижим крышек "ЛИДЕР" 300*80</t>
  </si>
  <si>
    <t>Прижим крышек "ЛИДЕР" 400*80</t>
  </si>
  <si>
    <t>Прижим крышек "ЛИДЕР" 500*80</t>
  </si>
  <si>
    <t>Прижим крышек "ЛИДЕР" 600*80</t>
  </si>
  <si>
    <t>Прижим крышек "ЛИДЕР" 100*100</t>
  </si>
  <si>
    <t>Прижим крышек "ЛИДЕР" 150*100</t>
  </si>
  <si>
    <t>Прижим крышек "ЛИДЕР" 200*100</t>
  </si>
  <si>
    <t>Прижим крышек "ЛИДЕР" 300*100</t>
  </si>
  <si>
    <t>Прижим крышек "ЛИДЕР" 400*100</t>
  </si>
  <si>
    <t>Прижим крышек "ЛИДЕР" 500*100</t>
  </si>
  <si>
    <t>Прижим крышек "ЛИДЕР" 600*100</t>
  </si>
  <si>
    <t>Прижим крышек "ЛИДЕР" 150*150</t>
  </si>
  <si>
    <t>Прижим крышек "ЛИДЕР" 200*150</t>
  </si>
  <si>
    <t>Прижим крышек "ЛИДЕР" 300*150</t>
  </si>
  <si>
    <t>Прижим крышек "ЛИДЕР" 400*150</t>
  </si>
  <si>
    <t>Прижим крышек "ЛИДЕР" 500*150</t>
  </si>
  <si>
    <t>Прижим крышек "ЛИДЕР" 200*200</t>
  </si>
  <si>
    <t>Прижим крышек "ЛИДЕР" 300*200</t>
  </si>
  <si>
    <t>Прижим крышек "ЛИДЕР" 400*200</t>
  </si>
  <si>
    <t>Прижим крышек "ЛИДЕР" 500*200</t>
  </si>
  <si>
    <t>Прижим крышек "ЛИДЕР" 600*200</t>
  </si>
  <si>
    <t>СПСУ2 Стойка сдвоенная потолочная сварная с увеличенной опорой ( пятка 4мм  120х120 профиль ПШВ3 35х30*2мм)  Применяется с консолями КПЛ и КПНЛ</t>
  </si>
  <si>
    <t>РСП</t>
  </si>
  <si>
    <t xml:space="preserve">СПСУ2 (СН) 300 </t>
  </si>
  <si>
    <t xml:space="preserve">СПСУ2 (СН) 400 </t>
  </si>
  <si>
    <t xml:space="preserve">СПСУ2 (СН) 500 </t>
  </si>
  <si>
    <t xml:space="preserve">СПСУ2 (СН) 600 </t>
  </si>
  <si>
    <t xml:space="preserve">СПСУ2 (СН) 800 </t>
  </si>
  <si>
    <t xml:space="preserve">СПСУ2 (СН) 1000 </t>
  </si>
  <si>
    <t xml:space="preserve">СПСУ2 (СН) 1200 </t>
  </si>
  <si>
    <t xml:space="preserve">СПСУ2 (СН) 1500 </t>
  </si>
  <si>
    <t xml:space="preserve">СПСУ2 (СН) 1800 </t>
  </si>
  <si>
    <t xml:space="preserve">СПСУ2 (СН) 2000 </t>
  </si>
  <si>
    <t xml:space="preserve">СПСУ2 (СН) 2200 </t>
  </si>
  <si>
    <t xml:space="preserve">СПСУ2 (СН) 2500 </t>
  </si>
  <si>
    <t xml:space="preserve">СПСУ2 (МН) 300 </t>
  </si>
  <si>
    <t xml:space="preserve">СПСУ2 (МН) 400 </t>
  </si>
  <si>
    <t xml:space="preserve">СПСУ2 (МН) 500 </t>
  </si>
  <si>
    <t xml:space="preserve">СПСУ2 (МН) 600 </t>
  </si>
  <si>
    <t xml:space="preserve">СПСУ2 (МН) 800 </t>
  </si>
  <si>
    <t xml:space="preserve">СПСУ2 (МН) 1000 </t>
  </si>
  <si>
    <t xml:space="preserve">СПСУ2 (МН) 1200 </t>
  </si>
  <si>
    <t xml:space="preserve">СПСУ2 (МН) 1500 </t>
  </si>
  <si>
    <t xml:space="preserve">СПСУ2 (МН) 1800 </t>
  </si>
  <si>
    <t xml:space="preserve">СПСУ2 (МН) 2000 </t>
  </si>
  <si>
    <t xml:space="preserve">СПСУ2 (МН) 2200 </t>
  </si>
  <si>
    <t xml:space="preserve">СПСУ2 (МН) 2500 </t>
  </si>
  <si>
    <t xml:space="preserve">СПСУ2 (МН) 3000 </t>
  </si>
  <si>
    <t>СПСУ2 (СН) 300 ЛИДЕР Стойка двойная потолочная сварная с увелич.опорой (средние нагрузки) 400мм</t>
  </si>
  <si>
    <t>СПСУ2 (СН) 400 ЛИДЕР Стойка двойная потолочная сварная с увелич.опорой (средние нагрузки) 400мм</t>
  </si>
  <si>
    <t>СПСУ2 (СН) 500 ЛИДЕР Стойка двойная потолочная сварная с увелич.опорой (средние нагрузки) 500мм</t>
  </si>
  <si>
    <t>СПСУ2 (СН) 600 ЛИДЕР Стойка двойная потолочная сварная с увелич.опорой (средние нагрузки) 600мм</t>
  </si>
  <si>
    <t>СПСУ2 (СН) 800 ЛИДЕР Стойка двойная потолочная сварная с увелич.опорой (средние нагрузки) 800мм</t>
  </si>
  <si>
    <t>СПСУ2 (СН) 1000 ЛИДЕР Стойка двойная потолочная сварная с увелич.опорой (средние нагрузки) 1000мм</t>
  </si>
  <si>
    <t>СПСУ2 (СН) 1200 ЛИДЕР Стойка двойная потолочная сварная с увелич.опорой (средние нагрузки) 1200мм</t>
  </si>
  <si>
    <t>СПСУ2 (СН) 1500 ЛИДЕР Стойка двойная потолочная сварная с увелич.опорой (средние нагрузки) 1500мм</t>
  </si>
  <si>
    <t>СПСУ2 (СН) 1800 ЛИДЕР Стойка двойная потолочная сварная с увелич.опорой (средние нагрузки) 1800мм</t>
  </si>
  <si>
    <t>СПСУ2 (СН) 2000 ЛИДЕР Стойка двойная потолочная сварная с увелич.опорой (средние нагрузки) 2000мм</t>
  </si>
  <si>
    <t>СПСУ2 (СН) 2200 ЛИДЕР Стойка двойная потолочная сварная с увелич.опорой (средние нагрузки) 2200мм</t>
  </si>
  <si>
    <t>СПСУ2 (СН) 2500 ЛИДЕР Стойка двойная потолочная сварная с увелич.опорой (средние нагрузки) 2500мм</t>
  </si>
  <si>
    <t>СПСУ2 (МН) 300 ЛИДЕР Стойка двойная потолочная сварная с увелич.опорой ( малые нагрузки) 400мм</t>
  </si>
  <si>
    <t>СПСУ2 (МН) 400 ЛИДЕР Стойка двойная потолочная сварная с увелич.опорой ( малые нагрузки) 400мм</t>
  </si>
  <si>
    <t>СПСУ2 (МН) 500 ЛИДЕР Стойка двойная потолочная сварная с увелич.опорой ( малые нагрузки) 500мм</t>
  </si>
  <si>
    <t>СПСУ2 (МН) 600 ЛИДЕР Стойка двойная потолочная сварная с увелич.опорой ( малые нагрузки) 600мм</t>
  </si>
  <si>
    <t>СПСУ2 (МН) 800 ЛИДЕР Стойка двойная потолочная сварная с увелич.опорой ( малые нагрузки) 800мм</t>
  </si>
  <si>
    <t>СПСУ2 (МН) 1000 ЛИДЕР Стойка двойная потолочная сварная с увелич.опорой ( малые нагрузки) 1000мм</t>
  </si>
  <si>
    <t>СПСУ2 (МН) 1200 ЛИДЕР Стойка двойная потолочная сварная с увелич.опорой ( малые нагрузки) 1200мм</t>
  </si>
  <si>
    <t>СПСУ2 (МН) 1500 ЛИДЕР Стойка двойная потолочная сварная с увелич.опорой ( малые нагрузки) 1500мм</t>
  </si>
  <si>
    <t>СПСУ2 (МН) 1800 ЛИДЕР Стойка двойная потолочная сварная с увелич.опорой ( малые нагрузки) 1800мм</t>
  </si>
  <si>
    <t>СПСУ2 (МН) 2000 ЛИДЕР Стойка двойная потолочная сварная с увелич.опорой ( малые нагрузки) 2000мм</t>
  </si>
  <si>
    <t>СПСУ2 (МН) 2200 ЛИДЕР Стойка двойная потолочная сварная с увелич.опорой ( малые нагрузки) 2200мм</t>
  </si>
  <si>
    <t>СПСУ2 (МН) 2500 ЛИДЕР Стойка двойная потолочная сварная с увелич.опорой ( малые нагрузки) 2500мм</t>
  </si>
  <si>
    <t>СПСУ2 (МН) 3000 ЛИДЕР Стойка двойная потолочная сварная с увелич.опорой ( малые нагрузки) 2500мм</t>
  </si>
  <si>
    <t>СП-41х41х1,2</t>
  </si>
  <si>
    <t>СП2-41х41х1,2</t>
  </si>
  <si>
    <t>ПЛЛ-80.80</t>
  </si>
  <si>
    <t>ПЛЛ-80.80 ЛИДЕР Лоток проволочный 80х80х3000</t>
  </si>
  <si>
    <t>ПЛ-L2 50х50-3,0</t>
  </si>
  <si>
    <t>ПЛ-L2 50х50-4,0</t>
  </si>
  <si>
    <t>ПЛ-L2 50х50-3,0  ЛИДЕР по двум полкам</t>
  </si>
  <si>
    <t>ПЛ-L2 50х50-2,5  ЛИДЕР по двум полкам</t>
  </si>
  <si>
    <t>КТН - Консоли для тяжелых нагрузок ( от 600кг - 1200 кг) (используется Страт профиль - 2,5мм)</t>
  </si>
  <si>
    <t>ОП-200 ЛИДЕР Омега-профиль держатель горизонтальный 250мм</t>
  </si>
  <si>
    <t>ОП-300 ЛИДЕР Омега-профиль держатель горизонтальный 350мм</t>
  </si>
  <si>
    <t>ОП-400 ЛИДЕР Омега-профиль держатель горизонтальный 450мм</t>
  </si>
  <si>
    <t>ОП-500 ЛИДЕР Омега-профиль держатель горизонтальный  550мм</t>
  </si>
  <si>
    <t>ОПБ-150 ЛИДЕР Омега-профиль держатель горизонтальный безвинтовой 190мм</t>
  </si>
  <si>
    <t>ОПБ-200 ЛИДЕР Омега-профиль держатель горизонтальный безвинтовой 250мм</t>
  </si>
  <si>
    <t>ОПБ-300 ЛИДЕР Омега-профиль держатель горизонтальный безвинтовой 350мм</t>
  </si>
  <si>
    <t>ОПБ-400 ЛИДЕР Омега-профиль держатель горизонтальный безвинтовой 450мм</t>
  </si>
  <si>
    <t>ОПБ-500 ЛИДЕР Омега-профиль держатель горизонтальный безвинтовой 550мм</t>
  </si>
  <si>
    <t>ПЛЛ-250.35 ЛИДЕР Лоток проволочный 250х35х3000</t>
  </si>
  <si>
    <t>ПЛЛ-350.35 ЛИДЕР Лоток проволочный 350х35х3000</t>
  </si>
  <si>
    <t>ПЛЛ-450.35 ЛИДЕР Лоток проволочный 450х35х3000</t>
  </si>
  <si>
    <t>ПЛЛ-550.35 ЛИДЕР Лоток проволочный 550х35х3000</t>
  </si>
  <si>
    <t>ПЛЛ-250.60 ЛИДЕР Лоток проволочный 250х60х3000</t>
  </si>
  <si>
    <t>ПЛЛ-350.60 ЛИДЕР Лоток проволочный 350х60х3000</t>
  </si>
  <si>
    <t>ПЛЛ-450.60 ЛИДЕР Лоток проволочный 450х60х3000</t>
  </si>
  <si>
    <t>ПЛЛ-550.60 ЛИДЕР Лоток проволочный 550х60х3000</t>
  </si>
  <si>
    <t>ПЛЛ-250.85 ЛИДЕР Лоток проволочный 250х85х3000</t>
  </si>
  <si>
    <t>ПЛЛ-350.85 ЛИДЕР Лоток проволочный 350х85х3000</t>
  </si>
  <si>
    <t>ОП-600 ЛИДЕР Омега-профиль держатель горизонтальный  650мм</t>
  </si>
  <si>
    <t>ОП-L-100 ЛИДЕР Омега кронштейн настенный профиль L образный</t>
  </si>
  <si>
    <t>ОП-L-150 ЛИДЕР Омега кронштейн настенный профиль L образный</t>
  </si>
  <si>
    <t>ОП-L-200 ЛИДЕР Омега кронштейн настенный профиль L образный</t>
  </si>
  <si>
    <t>ОП-L-300 ЛИДЕР Омега кронштейн настенный профиль L образный</t>
  </si>
  <si>
    <t>ОП-L-400 ЛИДЕР Омега кронштейн настенный профиль L образный</t>
  </si>
  <si>
    <t>ОП-L-500 ЛИДЕР Омега кронштейн настенный профиль L образный</t>
  </si>
  <si>
    <t>ОП-L-600 ЛИДЕР Омега кронштейн настенный профиль L образный</t>
  </si>
  <si>
    <t>ОП-С-100 ЛИДЕР Омега-профиль С-образный 130мм</t>
  </si>
  <si>
    <t>ОП-С-150 ЛИДЕР Омега-профиль С-образный 180мм</t>
  </si>
  <si>
    <t>ОП-С-200 ЛИДЕР Омега-профиль С-образный 230мм</t>
  </si>
  <si>
    <t>ОП-С-300 ЛИДЕР Омега профиль С-образный 330мм</t>
  </si>
  <si>
    <t>ОП-С-400 ЛИДЕР Омега профиль С-образный 430мм</t>
  </si>
  <si>
    <t>ОП-С-500 ЛИДЕР Омега профиль С-образный 530мм</t>
  </si>
  <si>
    <t>ОП-С-600 ЛИДЕР Омега профиль С-образный 630мм</t>
  </si>
  <si>
    <t>ПЛ-С 60х50х3000х2,5</t>
  </si>
  <si>
    <t>2. Лотки без внутренних отгибов, лотки с обратными  отгибами, лотки без перфорации борта для соединителей</t>
  </si>
  <si>
    <t>ПЛЛ-550.60</t>
  </si>
  <si>
    <t>ПЛЛ-450.60</t>
  </si>
  <si>
    <t>ПЛЛ-250.60</t>
  </si>
  <si>
    <t>ПЛЛ-350.60</t>
  </si>
  <si>
    <t>ПЛЛ-250.35</t>
  </si>
  <si>
    <t>ПЛЛ-350.35</t>
  </si>
  <si>
    <t>ПЛЛ-450.35</t>
  </si>
  <si>
    <t>ПЛЛ-550.35</t>
  </si>
  <si>
    <t>ПЛЛ-250.85</t>
  </si>
  <si>
    <t>ПЛЛ-350.85</t>
  </si>
  <si>
    <t>ПЛЛП-110.65</t>
  </si>
  <si>
    <t>ПЛЛП-110.115</t>
  </si>
  <si>
    <t>ПЛЛП-110.65 ЛИДЕР Лоток проволочный потолочный 110х65х3000</t>
  </si>
  <si>
    <t>ПЛЛП-110.115 ЛИДЕР Лоток проволочный потолочный 100х115х3000</t>
  </si>
  <si>
    <t>ПЛЛ-60.30</t>
  </si>
  <si>
    <t>ПЛЛ-60.30 ЛИДЕР Лоток проволочный 60х30х3000</t>
  </si>
  <si>
    <t xml:space="preserve">СтА 300 </t>
  </si>
  <si>
    <t>Стойка аппаратная (К314 ( пятка 6мм 150х120 , профиль ПШВ3 60х32*2мм средняя нагрузка)
(возможно изготовление из профиля  1,5мм легкая и 2,5мм высокая нагрузка, цена соответствено  минус 12%  и плюс 25% так же возможен любой другой профиль)</t>
  </si>
  <si>
    <t xml:space="preserve">СтА 400 </t>
  </si>
  <si>
    <t xml:space="preserve">СтА 500 </t>
  </si>
  <si>
    <t xml:space="preserve">СтА 600 </t>
  </si>
  <si>
    <t xml:space="preserve">СтА 800 </t>
  </si>
  <si>
    <t xml:space="preserve">СтА 1000 </t>
  </si>
  <si>
    <t xml:space="preserve">СтА 1200 </t>
  </si>
  <si>
    <t xml:space="preserve">СтА 1500 </t>
  </si>
  <si>
    <t xml:space="preserve">СтА 1800 </t>
  </si>
  <si>
    <t xml:space="preserve">СтА 2000 </t>
  </si>
  <si>
    <t xml:space="preserve">СтА 2200 </t>
  </si>
  <si>
    <t xml:space="preserve">СтА 2500 </t>
  </si>
  <si>
    <t xml:space="preserve">СтА 2600 </t>
  </si>
  <si>
    <t xml:space="preserve">СтА 2700 </t>
  </si>
  <si>
    <t xml:space="preserve">СтА 3000 </t>
  </si>
  <si>
    <t>СтА 300 ЛИДЕР Стойка аппаратная( К314) 300мм</t>
  </si>
  <si>
    <t>СтА 400 ЛИДЕР Стойка аппаратная( К314) 400мм</t>
  </si>
  <si>
    <t>СтА 500 ЛИДЕР Стойка аппаратная( К314) 500мм</t>
  </si>
  <si>
    <t>СтА 600 ЛИДЕР Стойка аппаратная( К314) 600мм</t>
  </si>
  <si>
    <t>СтА 800 ЛИДЕР Стойка аппаратная( К314) 800мм</t>
  </si>
  <si>
    <t>СтА 1000 ЛИДЕР Стойка аппаратная( К314) 1000мм</t>
  </si>
  <si>
    <t>СтА 1200 ЛИДЕР Стойка аппаратная( К314) 1200мм</t>
  </si>
  <si>
    <t>СтА 1500 ЛИДЕР Стойка аппаратная( К314) 1500мм</t>
  </si>
  <si>
    <t>СтА 1800 ЛИДЕР Стойка аппаратная( К314) 1800мм</t>
  </si>
  <si>
    <t>СтА 2000 ЛИДЕР Стойка аппаратная( К314) 2000мм</t>
  </si>
  <si>
    <t>СтА 2200 ЛИДЕР Стойка аппаратная( К314) 2200мм</t>
  </si>
  <si>
    <t>СтА 2500 ЛИДЕР Стойка аппаратная( К314) 2500мм</t>
  </si>
  <si>
    <t>СтА 2600 ЛИДЕР Стойка аппаратная( К314) 2600мм</t>
  </si>
  <si>
    <t>СтА 2700 ЛИДЕР Стойка аппаратная( К314) 2700мм</t>
  </si>
  <si>
    <t>СтА 3000 ЛИДЕР Стойка аппаратная( К314) 3000мм</t>
  </si>
  <si>
    <t xml:space="preserve">ОП-СБ-400 </t>
  </si>
  <si>
    <t>ОП-СБ ЛИДЕР Омега профиль С-образный безвинтовой ЛИДЕР 400</t>
  </si>
  <si>
    <t>ППД</t>
  </si>
  <si>
    <t>Стойки вертикальные "Strut"  (Опора 5мм 120х120 мм  профиль одинарный 41х21х2,5мм)
(возможно изготовление МН-малые нагрузки 1,5мм и СН-средние нагрузки 2,0мм)</t>
  </si>
  <si>
    <t>Стойки вертикальные двойные"Strut"  (Опора 5мм 120х120 мм  профиль 41х21х2,5мм)
(возможно изготовление МН-малые нагрузки 1,5мм и СН-средние нагрузки 2,0мм)</t>
  </si>
  <si>
    <t>Стойки вертикальные "Strut"  (Опора 5мм 120х120 мм  профиль одинарный 41х41х2,5мм)
(возможно изготовление МН-малые нагрузки 1,5мм и СН-средние нагрузки 2,0мм)</t>
  </si>
  <si>
    <t>Стойки вертикальные двойные"Strut"  (Опора 6мм 120х150 мм  профиль 41х41х2,5мм)
(возможно изготовление МН-малые нагрузки 1,5мм и СН-средние нагрузки 2,0мм)</t>
  </si>
  <si>
    <t>Кронштейны "Strut"  (Пятка 4мм 120х50 мм  полка 41х21х2,5мм)
(возможно изготовление МН-малые нагрузки 1,5мм и СН-средние нагрузки 2,0мм)</t>
  </si>
  <si>
    <t>Кронштейны "Strut"  (Пятка 5мм 150х50 мм  полка 41х41х2,5мм)
(возможно изготовление МН-малые нагрузки 1,5мм и СН-средние нагрузки 2,0мм)</t>
  </si>
  <si>
    <t>Кронштейны двойные "Strut"  (Опора 6мм 175х50 мм  полка 41х41х2,5мм)
(возможно изготовление МН-малые нагрузки 1,5мм и СН-средние нагрузки 2,0мм)</t>
  </si>
  <si>
    <t>ПЛ-С 40х30х3000х1,5</t>
  </si>
  <si>
    <t>ПЛ-С ЛИДЕР 40х30х3000х2,0 Профиль перфорированный С - образный (Траверса монтажная)</t>
  </si>
  <si>
    <t>ПЛ-С ЛИДЕР 40х30х3000х1,5 Профиль перфорированный С - образный (Траверса монтажная)</t>
  </si>
  <si>
    <t xml:space="preserve"> Цена  (Гальваника) </t>
  </si>
  <si>
    <t>ПЛ-L2 40х40х3,0  ЛИДЕР по двум полкам</t>
  </si>
  <si>
    <t>ПШв1 40х30-1,5 ЛИДЕР Швеллер перфорированный по основанию</t>
  </si>
  <si>
    <t>ПШв1 40х30-3,0 ЛИДЕР Швеллер перфорированный по основанию</t>
  </si>
  <si>
    <t>ПШв1 40х30-1,5</t>
  </si>
  <si>
    <t>ПШв1 40х30-3,0</t>
  </si>
  <si>
    <t>ПШв1 40х40-2,5 ЛИДЕР Швеллер перфорированный по основанию</t>
  </si>
  <si>
    <t>ПШв1 45х30-2,5 ЛИДЕР Швеллер перфорированный по основанию</t>
  </si>
  <si>
    <t>ПШв1 50х50-1,5</t>
  </si>
  <si>
    <t>ПШв1 50х50-1,5 ЛИДЕР Швеллер перфорированный по основанию</t>
  </si>
  <si>
    <t>ПШв1 60х30-1,5</t>
  </si>
  <si>
    <t>ПШв1 60х30-1,5 ЛИДЕР Швеллер перфорированный по основанию</t>
  </si>
  <si>
    <t>ПШв1 60х30-2,5 ЛИДЕР Швеллер перфорированный по основанию</t>
  </si>
  <si>
    <t>ПШв1 60х32-2,5 ЛИДЕР Швеллер перфорированный по основанию</t>
  </si>
  <si>
    <t>ПШв1 100х40-1,5</t>
  </si>
  <si>
    <t>ПШв1 100х40-1,5 ЛИДЕР Швеллер перфорированный по основанию</t>
  </si>
  <si>
    <t>ПШв1 100х40-2,5 ЛИДЕР Швеллер перфорированный по основанию</t>
  </si>
  <si>
    <t>ПШв1 100х50-2,5 ЛИДЕР Швеллер перфорированный по основанию</t>
  </si>
  <si>
    <t>ПЛ-L2 50х50-4,0  ЛИДЕР по двум полкам (Сендзимир не возможен)</t>
  </si>
  <si>
    <t>ПЛ-L2 40х40х4,0  ЛИДЕР по двум полкам (Сендзимир не возможен)</t>
  </si>
  <si>
    <t>УМ</t>
  </si>
  <si>
    <t>КПЛ(сн) 100 ЛИДЕР Консоль подвеса лотка 130мм</t>
  </si>
  <si>
    <t>КПЛ(сн) 150 ЛИДЕР Консоль подвеса лотка 180мм</t>
  </si>
  <si>
    <t>КПЛ(сн) 200 ЛИДЕР Консоль подвеса лотка 230мм</t>
  </si>
  <si>
    <t>КПЛ(сн) 300 ЛИДЕР Консоль подвеса лотка 330мм</t>
  </si>
  <si>
    <t>КПЛ(сн) 400 ЛИДЕР Консоль подвеса лотка 430мм</t>
  </si>
  <si>
    <t>КПЛ(сн) 500 ЛИДЕРКонсоль подвеса лотка  530мм</t>
  </si>
  <si>
    <t>КПЛ(сн) 600 ЛИДЕР Консоль подвеса лотка 630мм</t>
  </si>
  <si>
    <t>КПЛ(сн) 100</t>
  </si>
  <si>
    <t>КПЛ(сн) 150</t>
  </si>
  <si>
    <t>КПЛ(сн) 200</t>
  </si>
  <si>
    <t>КПЛ(сн) 300</t>
  </si>
  <si>
    <t>КПЛ(сн) 400</t>
  </si>
  <si>
    <t>КПЛ(сн) 500</t>
  </si>
  <si>
    <t>КПЛ(сн) 600</t>
  </si>
  <si>
    <t>Консоли для стоек СНП и СПТ , возможно изготовление для высоких нагрузок (ВН +30% к цене)</t>
  </si>
  <si>
    <t>НКУ(сн) 100 Настенный кронштейн усиленный 130мм</t>
  </si>
  <si>
    <t>НКУ(сн) 200 Настенный кронштейн усиленный 230мм</t>
  </si>
  <si>
    <t>НКУ(сн) 300 Настенный кронштейн усиленный 330мм</t>
  </si>
  <si>
    <t>НКУ(сн) 400 Настенный кронштейн усиленный 430мм</t>
  </si>
  <si>
    <t>НКУ(сн) 500 Настенный кронштейн усиленный 530мм</t>
  </si>
  <si>
    <t>НКУ(сн) 600 Настенный кронштейн усиленный 630мм</t>
  </si>
  <si>
    <t>НКУ(сн) 100</t>
  </si>
  <si>
    <t>НКУ(сн) 200</t>
  </si>
  <si>
    <t>НКУ(сн) 300</t>
  </si>
  <si>
    <t>НКУ(сн) 400</t>
  </si>
  <si>
    <t>НКУ(сн) 500</t>
  </si>
  <si>
    <t>НКУ(сн) 600</t>
  </si>
  <si>
    <t>Стойки, полки, консоли, кронштейны, подвесы  "ЛИДЕР"     возможно изготовление для высоких нагрузок (ВН +30% к цене)</t>
  </si>
  <si>
    <t>УКПЛ</t>
  </si>
  <si>
    <t>СП-41х41х2,5</t>
  </si>
  <si>
    <t>Углы и отводы лотков замковых и стандартных</t>
  </si>
  <si>
    <t>СП-41х21х2,5</t>
  </si>
  <si>
    <t>Страт-профиль (траверса) 3000 мм 41х21х2,5</t>
  </si>
  <si>
    <t>Страт-профиль (траверса) 3000 мм 41х41х2,5</t>
  </si>
  <si>
    <t>СП2-41х21х2,5</t>
  </si>
  <si>
    <t>Двойной страт-профиль (траверса) 3000 мм 41х21х2,5</t>
  </si>
  <si>
    <t>СП2-41х41х2,5</t>
  </si>
  <si>
    <t>Двойной страт-профиль (траверса) 3000 мм 41х41х2,5</t>
  </si>
  <si>
    <t>СПТ-100(вн)</t>
  </si>
  <si>
    <t>СПТ-200(вн)</t>
  </si>
  <si>
    <t>СПТ-300(вн)</t>
  </si>
  <si>
    <t>СПТ-400(вн)</t>
  </si>
  <si>
    <t>СПТ-500(вн)</t>
  </si>
  <si>
    <t>СПТ-600(вн)</t>
  </si>
  <si>
    <t>СПТ-800(вн)</t>
  </si>
  <si>
    <t>СПТ-1000(вн)</t>
  </si>
  <si>
    <t>СПТ-1200(вн)</t>
  </si>
  <si>
    <t>СПТ-1400(вн)</t>
  </si>
  <si>
    <t>СПТ-1500(вн)</t>
  </si>
  <si>
    <t>СПТ-1800(вн)</t>
  </si>
  <si>
    <t>СПТ-2000(вн)</t>
  </si>
  <si>
    <t>СПТ-2500(вн)</t>
  </si>
  <si>
    <t>СПТ-3000(вн)</t>
  </si>
  <si>
    <t xml:space="preserve">Стойки консольные профильные 35х30 толщина 1,5мм, 2,0мм  и 2,5мм (36х30)-  используются для установки консолей КПЛ и КПНЛ и применяются, как для настенного,  так и для потолочного монтажа совместно с опорой ОВ-8 "ЛИДЕР"  </t>
  </si>
  <si>
    <t>СПТ-100(вн) ЛИДЕР Стойка потолочная консольная для высоких нагрузок</t>
  </si>
  <si>
    <t>СПТ-200(вн) ЛИДЕР Стойка потолочная консольная для высоких нагрузок</t>
  </si>
  <si>
    <t>СПТ-300(вн) ЛИДЕР Стойка потолочная консольная для высоких нагрузок</t>
  </si>
  <si>
    <t>СПТ-400(вн) ЛИДЕР Стойка потолочная консольная для высоких нагрузок</t>
  </si>
  <si>
    <t>СПТ-500(вн) ЛИДЕР Стойка потолочная консольная для высоких нагрузок</t>
  </si>
  <si>
    <t>СПТ-600(вн) ЛИДЕР Стойка потолочная консольная для высоких нагрузок</t>
  </si>
  <si>
    <t>СПТ-800(вн) ЛИДЕР Стойка потолочная консольная для высоких нагрузок</t>
  </si>
  <si>
    <t>СПТ-1000(вн) ЛИДЕР Стойка потолочная консольная для высоких нагрузок</t>
  </si>
  <si>
    <t>СПТ-1200(вн) ЛИДЕР Стойка потолочная консольная для высоких нагрузок</t>
  </si>
  <si>
    <t>СПТ-1400(вн) ЛИДЕР Стойка потолочная консольная для высоких нагрузок</t>
  </si>
  <si>
    <t>СПТ-1500(вн) ЛИДЕР Стойка потолочная консольная для высоких нагрузок</t>
  </si>
  <si>
    <t>СПТ-1800(вн) ЛИДЕР Стойка потолочная консольная для высоких нагрузок</t>
  </si>
  <si>
    <t>СПТ-2000(вн) ЛИДЕР Стойка потолочная консольная для высоких нагрузок</t>
  </si>
  <si>
    <t>СПТ-2500(вн) ЛИДЕР Стойка потолочная консольная для высоких нагрузок</t>
  </si>
  <si>
    <t>СПТ-3000(вн) ЛИДЕР Стойка потолочная консольная для высоких нагрузок</t>
  </si>
  <si>
    <t>ПШв1 100х40-3,0</t>
  </si>
  <si>
    <t>ПШв1 100х40-3,0 ЛИДЕР Швеллер перфорированный по основанию</t>
  </si>
  <si>
    <t>ПШв1 35х23-2,0 ЛИДЕР Швеллер перфорированный по основанию</t>
  </si>
  <si>
    <t>ПШв1 40х30-2,0 ЛИДЕР Швеллер перфорированный по основанию</t>
  </si>
  <si>
    <t>ПШв1 40х40-3,0 ЛИДЕР Швеллер перфорированный по основанию</t>
  </si>
  <si>
    <t>ПШв1 45х30-3,0 ЛИДЕР Швеллер перфорированный по основанию</t>
  </si>
  <si>
    <t>ПШв1 50х50-2,0 ЛИДЕР Швеллер перфорированный по основанию</t>
  </si>
  <si>
    <t>ПШв1 50х50-3,0 ЛИДЕР Швеллер перфорированный по основанию</t>
  </si>
  <si>
    <t>ПШв1 60х30-2,0 ЛИДЕР Швеллер перфорированный по основанию</t>
  </si>
  <si>
    <t>ПШв1 60х30-3,0 ЛИДЕР Швеллер перфорированный по основанию</t>
  </si>
  <si>
    <t>ПШв1 60х30-4,0 ЛИДЕР Швеллер перфорированный по основанию (Сендзимир не возможен)</t>
  </si>
  <si>
    <t>ПШв1 60х32-2,0 ЛИДЕР Швеллер перфорированный по основанию</t>
  </si>
  <si>
    <t>ПШв1 60х32-3,0 ЛИДЕР Швеллер перфорированный по основанию</t>
  </si>
  <si>
    <t>ПШв1 60х32-4,0 ЛИДЕР Швеллер перфорированный по основанию (Сендзимир не возможен)</t>
  </si>
  <si>
    <t>ПШв1 80х40-2,0 ЛИДЕР Швеллер перфорированный по основанию</t>
  </si>
  <si>
    <t>ПШв1 80х40-3,0 ЛИДЕР Швеллер перфорированный по основанию</t>
  </si>
  <si>
    <t>ПШв1 80х40-4,0 ЛИДЕР Швеллер перфорированный по основанию (Сендзимир не возможен)</t>
  </si>
  <si>
    <t>ПШв1 100х40-4,0 ЛИДЕР Швеллер перфорированный по основанию (Сендзимир не возможен)</t>
  </si>
  <si>
    <t>ПШв1 100х50-2,0 ЛИДЕР Швеллер перфорированный по основанию</t>
  </si>
  <si>
    <t>ПШв1 100х50-3,0 ЛИДЕР Швеллер перфорированный по основанию</t>
  </si>
  <si>
    <t>ПШв1 100х50-4,0 ЛИДЕР Швеллер перфорированный по основанию (Сендзимир не возможен)</t>
  </si>
  <si>
    <t>ПЗ2 32х40х32-2,0 ЛИДЕР Z-профиль  ( К241ц)</t>
  </si>
  <si>
    <t>ПЗ2 30х50х30-2,0 ЛИДЕР Z-профиль</t>
  </si>
  <si>
    <t>ПЗ2 60х40х40-2,0 ЛИДЕР Z-профиль</t>
  </si>
  <si>
    <t>ПЗ2 60х40х40-3,0 ЛИДЕР Z-профиль</t>
  </si>
  <si>
    <t xml:space="preserve">ПЗ2 32х40х32-2,0 </t>
  </si>
  <si>
    <t xml:space="preserve">ПЗ2 30х50х30-2,0 </t>
  </si>
  <si>
    <t>ПЗ2 60х40х40-3,0</t>
  </si>
  <si>
    <t xml:space="preserve">ПП 30-2,0 </t>
  </si>
  <si>
    <t xml:space="preserve">ПП 30-3,0 </t>
  </si>
  <si>
    <t xml:space="preserve">ПП 40-2,0 </t>
  </si>
  <si>
    <t xml:space="preserve">ПП 40-3,0 </t>
  </si>
  <si>
    <t>ПП 30-2,0 Полоса ЛИДЕР</t>
  </si>
  <si>
    <t>ПП 30-3,0 Полоса ЛИДЕР</t>
  </si>
  <si>
    <t>ПП 40-2,0 Полоса ЛИДЕР</t>
  </si>
  <si>
    <t>ПП 40-3,0 Полоса ЛИДЕР</t>
  </si>
  <si>
    <t>ПШв1 35х23-2,0</t>
  </si>
  <si>
    <t>ПШв1 40х30-2,0</t>
  </si>
  <si>
    <t>ПШв1 40х40-2,0</t>
  </si>
  <si>
    <t>ПШв1 100х50-2,0</t>
  </si>
  <si>
    <t>ПШв1 40х40-3,0</t>
  </si>
  <si>
    <t>ПШв1 45х30-2,0</t>
  </si>
  <si>
    <t>ПШв1 45х30-3,0</t>
  </si>
  <si>
    <t>ПШв1 50х50-2,0</t>
  </si>
  <si>
    <t>ПШв1 50х50-3,0</t>
  </si>
  <si>
    <t>ПШв1 60х30-2,0</t>
  </si>
  <si>
    <t>ПШв1 60х30-2,5</t>
  </si>
  <si>
    <t>ПШв1 60х30-3,0</t>
  </si>
  <si>
    <t>ПШв1 60х32-2,0</t>
  </si>
  <si>
    <t>ПШв1 60х32-2,5</t>
  </si>
  <si>
    <t>ПШв1 60х32-3,0</t>
  </si>
  <si>
    <t>ПШв1 80х40-2,0</t>
  </si>
  <si>
    <t>ПШв1 80х40-2,5</t>
  </si>
  <si>
    <t>ПШв1 80х40-3,0</t>
  </si>
  <si>
    <t>ПШв1 100х40-2,0</t>
  </si>
  <si>
    <t>ПШв1 100х40-2,5</t>
  </si>
  <si>
    <t>ПШв1 100х50-2,5</t>
  </si>
  <si>
    <t>ПШв1 100х50-3,0</t>
  </si>
  <si>
    <t>ПЛ-С 40х30х3000х2,0</t>
  </si>
  <si>
    <t>ПЗ2 60х40х40-2,0</t>
  </si>
  <si>
    <t>ПШв1 40х40-2,0 ЛИДЕР Швеллер перфорированный по основанию</t>
  </si>
  <si>
    <t>ПШв1 45х30-2,0 ЛИДЕР Швеллер перфорированный по основанию</t>
  </si>
  <si>
    <t>ПШв1 45х30-4,0 ЛИДЕР Швеллер перфорированный по основанию (Сендзимир не возможен)</t>
  </si>
  <si>
    <t>ПШв1 50х50-4,0 ЛИДЕР Швеллер перфорированный по основанию (Сендзимир не возможен)</t>
  </si>
  <si>
    <t>ПШв1 100х40-2,0 ЛИДЕР Швеллер перфорированный по основанию</t>
  </si>
  <si>
    <t>ПШв1 45х30-4,0</t>
  </si>
  <si>
    <t>ПШв1 60х30-4,0</t>
  </si>
  <si>
    <t>ПШв1 60х32-4,0</t>
  </si>
  <si>
    <t>ПШв1 80х40-4,0</t>
  </si>
  <si>
    <t>ПШв1 100х40-4,0</t>
  </si>
  <si>
    <t>ПШв1 100х50-4,0</t>
  </si>
  <si>
    <t>ПШв1 50х50-4,0</t>
  </si>
  <si>
    <t>ПШв1 50х30-1,5</t>
  </si>
  <si>
    <t>ПШв1 50х30-1,5 ЛИДЕР Швеллер перфорированный по основанию</t>
  </si>
  <si>
    <t>ПШв1 50х30-2,0</t>
  </si>
  <si>
    <t>ПШв1 50х30-2,0 ЛИДЕР Швеллер перфорированный по основанию</t>
  </si>
  <si>
    <t>ПШв1 50х30-2,5 ЛИДЕР Швеллер перфорированный по основанию</t>
  </si>
  <si>
    <t>ПШв1 50х30-3,0</t>
  </si>
  <si>
    <t>ПШв1 50х30-3,0 ЛИДЕР Швеллер перфорированный по основанию</t>
  </si>
  <si>
    <t>ПШв1 50х30-4,0</t>
  </si>
  <si>
    <t>ПШв1 50х30-4,0 ЛИДЕР Швеллер перфорированный по основанию (Сендзимир не возможен)</t>
  </si>
  <si>
    <t>ПЛ-L2 30х30-2,0</t>
  </si>
  <si>
    <t>ПЛ-L2 30х30-2,5</t>
  </si>
  <si>
    <t>ПЛ-L2 30х30-1,5</t>
  </si>
  <si>
    <t>ПЛ-L2 30х30-1,5  ЛИДЕР по двум полкам</t>
  </si>
  <si>
    <t>ПЛ-L2 30х30-2,0  ЛИДЕР по двум полкам</t>
  </si>
  <si>
    <t>ПЛ-L2 30х30-2,5  ЛИДЕР по двум полкам</t>
  </si>
  <si>
    <t xml:space="preserve">ПШВ3 30х30-1,5 </t>
  </si>
  <si>
    <t>ПШВ3 30х30-2,0</t>
  </si>
  <si>
    <t xml:space="preserve">ПШВ3 30х30-2,5 </t>
  </si>
  <si>
    <t>ПШВ3 40х30-1,5</t>
  </si>
  <si>
    <t>ПШВ3 40х30-2,0</t>
  </si>
  <si>
    <t>ПШВ3 40х30-2,5</t>
  </si>
  <si>
    <t>ПШВ3 40х40-1,5</t>
  </si>
  <si>
    <t>ПШВ3 40х40-2,0</t>
  </si>
  <si>
    <t>ПШВ3 40х40-3,0</t>
  </si>
  <si>
    <t>ПШВ3 45х30-1,5</t>
  </si>
  <si>
    <t>ПШВ3 45х30-2,0</t>
  </si>
  <si>
    <t>ПШВ3 50х30-1,5</t>
  </si>
  <si>
    <t>ПШВ3 50х30-2,0</t>
  </si>
  <si>
    <t>ПШВ3 50х50-1,5</t>
  </si>
  <si>
    <t>ПШВ3 50х50-2,0</t>
  </si>
  <si>
    <t>ПШВ3 50х50-3,0</t>
  </si>
  <si>
    <t>ПШВ3 50х50-4,0</t>
  </si>
  <si>
    <t>ПШВ3 60х30-1,5</t>
  </si>
  <si>
    <t>ПШВ3 60х30-2,0</t>
  </si>
  <si>
    <t>ПШВ3 60х30-2,5</t>
  </si>
  <si>
    <t>ПШВ3 60х32-1,5</t>
  </si>
  <si>
    <t>ПШВ3 60х32-2,0</t>
  </si>
  <si>
    <t>ПШВ3 60х32-2,5</t>
  </si>
  <si>
    <t>ПШВ3 80х40-1,5</t>
  </si>
  <si>
    <t>ПШВ3 80х40-2,0</t>
  </si>
  <si>
    <t>ПШВ3 80х40-2,5</t>
  </si>
  <si>
    <t>ПШВ3 80х40-3,0</t>
  </si>
  <si>
    <t>ПШВ3 100х40-1,5</t>
  </si>
  <si>
    <t>ПШВ3 100х40-2,0</t>
  </si>
  <si>
    <t>ПШВ3 100х40-2,5</t>
  </si>
  <si>
    <t>ПШВ3 100х40-3,0</t>
  </si>
  <si>
    <t>ПШВ3 100х50-1,5</t>
  </si>
  <si>
    <t>ПШВ3 100х50-2,0</t>
  </si>
  <si>
    <t>ПШВ3 100х50-2,5</t>
  </si>
  <si>
    <t>ПШВ3 100х50-3,0</t>
  </si>
  <si>
    <t>ПШВ3 100х50-4,0</t>
  </si>
  <si>
    <t>Профили - П образные ШВ, ПШВ1-по одной полке</t>
  </si>
  <si>
    <t>ПШВ3 56х40-1,5</t>
  </si>
  <si>
    <t>ПШВ3 56х40-2,0</t>
  </si>
  <si>
    <t>ПШВ3 56х40-2,5</t>
  </si>
  <si>
    <t>ПШВ3 56х40-3,0</t>
  </si>
  <si>
    <t>Профили - П образные  ПШВ3 , ПШВ2 по трем и двум полкам.</t>
  </si>
  <si>
    <t>УКПУ</t>
  </si>
  <si>
    <t xml:space="preserve">ОВ7 150 </t>
  </si>
  <si>
    <t>ОВ10 150  ЛИДЕР Опора вертикальная 150мм ( опора для СПТ 35х30) 
(возможно исполнение для стоек из профиля любого размера)</t>
  </si>
  <si>
    <t>ОВ9 150  ЛИДЕР Опора вертикальная 150мм ( опора для СПТ 35х30)
(возможно исполнение для стоек из профиля любого размера)</t>
  </si>
  <si>
    <t>ОВ7 150  ЛИДЕР Опора вертикальная 150мм ( опора 35х30 возможно исполнение для стоек из профиля любого размера)</t>
  </si>
  <si>
    <t>ОВ8 150  ЛИДЕР Опора вертикальная 150мм ( опора для СПТ 35х30 и СНП 45х30) (возможно исполнение для стоек из профиля любого размера)</t>
  </si>
  <si>
    <t xml:space="preserve">ОВ6 150 </t>
  </si>
  <si>
    <t>ОВ6 150  ЛИДЕР Опора вертикальная 150мм ( опора для профиля 56х40) возможно исполнение для стоек из профиля любого размера)</t>
  </si>
  <si>
    <t>ННД-100</t>
  </si>
  <si>
    <t>ННД-200</t>
  </si>
  <si>
    <t>ННД-150</t>
  </si>
  <si>
    <t>ННД-300</t>
  </si>
  <si>
    <t>ННД-400</t>
  </si>
  <si>
    <t>ННД-500</t>
  </si>
  <si>
    <t>ННД-600</t>
  </si>
  <si>
    <t>МПП ЛИДЕР Монтажная плата прямая</t>
  </si>
  <si>
    <t>ННД-100 ЛИДЕР Напольно-настенный держатель</t>
  </si>
  <si>
    <t>ННД-150 ЛИДЕР Напольно-настенный держатель</t>
  </si>
  <si>
    <t>ННД-200 ЛИДЕР Напольно-настенный держатель</t>
  </si>
  <si>
    <t>ННД-300 ЛИДЕР Напольно-настенный держатель</t>
  </si>
  <si>
    <t>ННД-400 ЛИДЕР Напольно-настенный держатель</t>
  </si>
  <si>
    <t>ННД-500 ЛИДЕР Напольно-настенный держатель</t>
  </si>
  <si>
    <t>ННД-600 ЛИДЕР Напольно-настенный держатель</t>
  </si>
  <si>
    <t xml:space="preserve">1. Кабельные лотки серий НЛ, НЛЗ, ЛМ, ЛМЗ, ЛПМ, ЛПМЗ любой длины до 3000мм </t>
  </si>
  <si>
    <r>
      <t>·</t>
    </r>
    <r>
      <rPr>
        <sz val="7"/>
        <color indexed="18"/>
        <rFont val="Times New Roman"/>
        <family val="1"/>
        <charset val="204"/>
      </rPr>
      <t xml:space="preserve">         </t>
    </r>
    <r>
      <rPr>
        <b/>
        <sz val="10"/>
        <color indexed="18"/>
        <rFont val="Arial"/>
        <family val="2"/>
        <charset val="204"/>
      </rPr>
      <t>Продольно-поперечная резка стали</t>
    </r>
    <r>
      <rPr>
        <sz val="10"/>
        <color indexed="18"/>
        <rFont val="Arial"/>
        <family val="2"/>
        <charset val="204"/>
      </rPr>
      <t>: режем в лист, штрипс, карточки и отмотки оцинкованную и холоднокатаную сталь толщиной от 0,4 до 3,5 мм. Режем собственное сырье и давальческое</t>
    </r>
  </si>
  <si>
    <t>ПЛ-С 80х70х3000х3,0</t>
  </si>
  <si>
    <t>СНП-150 ЛИДЕР Стойка настенно-потолочная 150мм</t>
  </si>
  <si>
    <t>КВ3 300 ЛИДЕР Консоль вертикальная 300мм</t>
  </si>
  <si>
    <t>ПШв1 40х40-2,5</t>
  </si>
  <si>
    <t>ПШВ3 40х40-2,5</t>
  </si>
  <si>
    <t>ПШВ3 30х30-1,5 ЛИДЕР Швеллер перфорированный по трем сторонам</t>
  </si>
  <si>
    <t>ПШВ3 30х30-2,0 ЛИДЕР Швеллер перфорированный по трем сторонам</t>
  </si>
  <si>
    <t>ПШВ3 30х30-2,5 ЛИДЕР Швеллер перфорированный по трем сторонам</t>
  </si>
  <si>
    <t>ПШВ3 40х30-1,5 ЛИДЕР Швеллер перфорированный по трем сторонам</t>
  </si>
  <si>
    <t>ПШВ3 40х30-2,0 ЛИДЕР Швеллер перфорированный по трем сторонам</t>
  </si>
  <si>
    <t>ПШВ3 40х30-2,5 ЛИДЕР Швеллер перфорированный по трем сторонам</t>
  </si>
  <si>
    <t>ПШВ3 40х40-1,5 ЛИДЕР Швеллер перфорированный по трем сторонам</t>
  </si>
  <si>
    <t>ПШВ3 40х40-2,0 ЛИДЕР Швеллер перфорированный по трем сторонам</t>
  </si>
  <si>
    <t>ПШВ3 40х40-2,5 ЛИДЕР Швеллер перфорированный по трем сторонам</t>
  </si>
  <si>
    <t>ПШВ3 40х40-3,0 ЛИДЕР Швеллер перфорированный по трем сторонам</t>
  </si>
  <si>
    <t>ПШВ3 45х30-1,5 ЛИДЕР Швеллер перфорированный по трем сторонам</t>
  </si>
  <si>
    <t>ПШВ3 45х30-2,0 ЛИДЕР Швеллер перфорированный по трем сторонам</t>
  </si>
  <si>
    <t>ПШВ3 45х30-2,5 ЛИДЕР Швеллер перфорированный по трем сторонам</t>
  </si>
  <si>
    <t>ПШВ3 50х30-1,5 ЛИДЕР Швеллер перфорированный по трем сторонам</t>
  </si>
  <si>
    <t>ПШВ3 50х30-2,0 ЛИДЕР Швеллер перфорированный по трем сторонам</t>
  </si>
  <si>
    <t>ПШВ3 50х30-2,5 ЛИДЕР Швеллер перфорированный по трем сторонам</t>
  </si>
  <si>
    <t>ПШВ3 50х50-1,5 ЛИДЕР Швеллер перфорированный по трем сторонам</t>
  </si>
  <si>
    <t>ПШВ3 50х50-2,0 ЛИДЕР Швеллер перфорированный по трем сторонам</t>
  </si>
  <si>
    <t>ПШВ3 50х50-2,5 ЛИДЕР Швеллер перфорированный по трем сторонам</t>
  </si>
  <si>
    <t>ПШВ3 50х50-3,0 ЛИДЕР Швеллер перфорированный по трем сторонам</t>
  </si>
  <si>
    <t>ПШВ3 50х50-4,0 ЛИДЕР Швеллер перфорированный по трем сторонам (Сендзимир не возможен)</t>
  </si>
  <si>
    <t>ПШВ3 56х40-1,5 ЛИДЕР Швеллер перфорированный по трем сторонам</t>
  </si>
  <si>
    <t>ПШВ3 56х40-2,0 ЛИДЕР Швеллер перфорированный по трем сторонам</t>
  </si>
  <si>
    <t>ПШВ3 56х40-2,5 ЛИДЕР Швеллер перфорированный по трем сторонам</t>
  </si>
  <si>
    <t>ПШВ3 56х40-3,0 ЛИДЕР Швеллер перфорированный по трем сторонам</t>
  </si>
  <si>
    <t>ПШВ3 60х30-1,5 ЛИДЕР Швеллер перфорированный по трем сторонам</t>
  </si>
  <si>
    <t>ПШВ3 60х30-2,0 ЛИДЕР Швеллер перфорированный по трем сторонам</t>
  </si>
  <si>
    <t>ПШВ3 60х30-2,5 ЛИДЕР Швеллер перфорированный по трем сторонам</t>
  </si>
  <si>
    <t>ПШВ3 60х32-1,5 ЛИДЕР Швеллер перфорированный по трем сторонам</t>
  </si>
  <si>
    <t>ПШВ3 60х32-2,0 ЛИДЕР Швеллер перфорированный по трем сторонам</t>
  </si>
  <si>
    <t>ПШВ3 60х32-2,5 ЛИДЕР Швеллер перфорированный по трем сторонам</t>
  </si>
  <si>
    <t>ПШВ3 80х40-1,5 ЛИДЕР Швеллер перфорированный по трем сторонам</t>
  </si>
  <si>
    <t>ПШВ3 80х40-2,0 ЛИДЕР Швеллер перфорированный по трем сторонам</t>
  </si>
  <si>
    <t>ПШВ3 80х40-2,5 ЛИДЕР Швеллер перфорированный по трем сторонам</t>
  </si>
  <si>
    <t>ПШВ3 80х40-3,0 ЛИДЕР Швеллер перфорированный по трем сторонам</t>
  </si>
  <si>
    <t>ПШВ3 100х40-1,5 ЛИДЕР Швеллер перфорированный по трем сторонам</t>
  </si>
  <si>
    <t>ПШВ3 100х40-2,0 ЛИДЕР Швеллер перфорированный по трем сторонам</t>
  </si>
  <si>
    <t>ПШВ3 100х40-2,5 ЛИДЕР Швеллер перфорированный по трем сторонам</t>
  </si>
  <si>
    <t>ПШВ3 100х40-3,0 ЛИДЕР Швеллер перфорированный по трем сторонам</t>
  </si>
  <si>
    <t>ПШВ3 100х50-1,5 ЛИДЕР Швеллер перфорированный по трем сторонам</t>
  </si>
  <si>
    <t>ПШВ3 100х50-2,0 ЛИДЕР Швеллер перфорированный по трем сторонам</t>
  </si>
  <si>
    <t>ПШВ3 100х50-2,5 ЛИДЕР Швеллер перфорированный по трем сторонам</t>
  </si>
  <si>
    <t>ПШВ3 100х50-3,0 ЛИДЕР Швеллер перфорированный по трем сторонам</t>
  </si>
  <si>
    <t>ПШВ3 100х50-4,0 ЛИДЕР Швеллер перфорированный по трем сторонам (Сендзимир не возможен)</t>
  </si>
  <si>
    <t>ПШВ3 50х33-3,0</t>
  </si>
  <si>
    <t>ПШВ3 50х33-3,0 ЛИДЕР Швеллер перфорированный по трем сторонам</t>
  </si>
  <si>
    <t>ПШв1 45х40-4,0</t>
  </si>
  <si>
    <t>ПШВ3 45х45-4,0</t>
  </si>
  <si>
    <t>ПШВ3 50х45-4,0</t>
  </si>
  <si>
    <t>ПШВ3 45х45-4,0 ЛИДЕР Швеллер перфорированный по трем сторонам (Сендзимир не возможен)</t>
  </si>
  <si>
    <t>ПШВ3 50х45-4,0 ЛИДЕР Швеллер перфорированный по трем сторонам (Сендзимир не возможен)</t>
  </si>
  <si>
    <t>ПШВ3 56х45-4,0</t>
  </si>
  <si>
    <t>ПШВ3 56х45-4,0 ЛИДЕР Швеллер перфорированный по трем сторонам (Сендзимир не возможен)</t>
  </si>
  <si>
    <t>ПШВ3 80х45-4,0</t>
  </si>
  <si>
    <t>ПШВ3 80х45-4,0 ЛИДЕР Швеллер перфорированный по трем сторонам (Сендзимир не возможен)</t>
  </si>
  <si>
    <t xml:space="preserve">СПСУ(ВН) 300 </t>
  </si>
  <si>
    <t xml:space="preserve">СПСУ(ВН) 400 </t>
  </si>
  <si>
    <t xml:space="preserve">СПСУ(ВН) 500 </t>
  </si>
  <si>
    <t xml:space="preserve">СПСУ(ВН) 600 </t>
  </si>
  <si>
    <t xml:space="preserve">СПСУ(ВН) 800 </t>
  </si>
  <si>
    <t xml:space="preserve">СПСУ(ВН) 1000 </t>
  </si>
  <si>
    <t xml:space="preserve">СПСУ(ВН) 1200 </t>
  </si>
  <si>
    <t xml:space="preserve">СПСУ(ВН) 1500 </t>
  </si>
  <si>
    <t xml:space="preserve">СПСУ(ВН) 1800 </t>
  </si>
  <si>
    <t xml:space="preserve">СПСУ(ВН) 2000 </t>
  </si>
  <si>
    <t xml:space="preserve">СПСУ(ВН) 2200 </t>
  </si>
  <si>
    <t xml:space="preserve">СПСУ(ВН) 2500 </t>
  </si>
  <si>
    <t xml:space="preserve">СПСУ(ВН) 3000 </t>
  </si>
  <si>
    <t>СПСУ(ВН) 300 ЛИДЕР Стойка потолочная сварная с увелич.опорой ( высокие нагрузки) 400мм</t>
  </si>
  <si>
    <t>СПСУ(ВН) 400 ЛИДЕР Стойка потолочная сварная с увелич.опорой ( высокие нагрузки) 400мм</t>
  </si>
  <si>
    <t>СПСУ(ВН) 500 ЛИДЕР Стойка потолочная сварная с увелич.опорой ( высокие нагрузки) 500мм</t>
  </si>
  <si>
    <t>СПСУ(ВН) 600 ЛИДЕР Стойка потолочная сварная с увелич.опорой ( высокие нагрузки) 600мм</t>
  </si>
  <si>
    <t>СПСУ(ВН) 800 ЛИДЕР Стойка потолочная сварная с увелич.опорой ( высокие нагрузки) 800мм</t>
  </si>
  <si>
    <t>СПСУ(ВН) 1000 ЛИДЕР Стойка потолочная сварная с увелич.опорой ( высокие нагрузки) 1000мм</t>
  </si>
  <si>
    <t>СПСУ(ВН) 1200 ЛИДЕР Стойка потолочная сварная с увелич.опорой ( высокие нагрузки) 1200мм</t>
  </si>
  <si>
    <t>СПСУ(ВН) 1500 ЛИДЕР Стойка потолочная сварная с увелич.опорой ( высокие нагрузки) 1500мм</t>
  </si>
  <si>
    <t>СПСУ(ВН) 1800 ЛИДЕР Стойка потолочная сварная с увелич.опорой ( высокие нагрузки) 1800мм</t>
  </si>
  <si>
    <t>СПСУ(ВН) 2000 ЛИДЕР Стойка потолочная сварная с увелич.опорой ( высокие нагрузки) 2000мм</t>
  </si>
  <si>
    <t>СПСУ(ВН) 2200 ЛИДЕР Стойка потолочная сварная с увелич.опорой ( высокие нагрузки) 2200мм</t>
  </si>
  <si>
    <t>СПСУ(ВН) 2500 ЛИДЕР Стойка потолочная сварная с увелич.опорой ( высокие нагрузки) 2500мм</t>
  </si>
  <si>
    <t>СПСУ(ВН) 3000 ЛИДЕР Стойка потолочная сварная с увелич.опорой ( высокие нагрузки) 2500мм</t>
  </si>
  <si>
    <t xml:space="preserve">СПСУ2 (ВН) 300 </t>
  </si>
  <si>
    <t>СПСУ2 (ВН) 300 ЛИДЕР Стойка двойная потолочная сварная с увелич.опорой ( высокие нагрузки) 400мм</t>
  </si>
  <si>
    <t xml:space="preserve">СПСУ2 (ВН) 400 </t>
  </si>
  <si>
    <t>СПСУ2 (ВН) 400 ЛИДЕР Стойка двойная потолочная сварная с увелич.опорой ( высокие нагрузки) 400мм</t>
  </si>
  <si>
    <t xml:space="preserve">СПСУ2 (ВН) 500 </t>
  </si>
  <si>
    <t>СПСУ2 (ВН) 500 ЛИДЕР Стойка двойная потолочная сварная с увелич.опорой ( высокие нагрузки) 500мм</t>
  </si>
  <si>
    <t xml:space="preserve">СПСУ2 (ВН) 600 </t>
  </si>
  <si>
    <t>СПСУ2 (ВН) 600 ЛИДЕР Стойка двойная потолочная сварная с увелич.опорой ( высокие нагрузки) 600мм</t>
  </si>
  <si>
    <t xml:space="preserve">СПСУ2 (ВН) 800 </t>
  </si>
  <si>
    <t>СПСУ2 (ВН) 800 ЛИДЕР Стойка двойная потолочная сварная с увелич.опорой ( высокие нагрузки) 800мм</t>
  </si>
  <si>
    <t xml:space="preserve">СПСУ2 (ВН) 1000 </t>
  </si>
  <si>
    <t>СПСУ2 (ВН) 1000 ЛИДЕР Стойка двойная потолочная сварная с увелич.опорой ( высокие нагрузки) 1000мм</t>
  </si>
  <si>
    <t xml:space="preserve">СПСУ2 (ВН) 1200 </t>
  </si>
  <si>
    <t>СПСУ2 (ВН) 1200 ЛИДЕР Стойка двойная потолочная сварная с увелич.опорой ( высокие нагрузки) 1200мм</t>
  </si>
  <si>
    <t xml:space="preserve">СПСУ2 (ВН) 1500 </t>
  </si>
  <si>
    <t>СПСУ2 (ВН) 1500 ЛИДЕР Стойка двойная потолочная сварная с увелич.опорой ( высокие нагрузки) 1500мм</t>
  </si>
  <si>
    <t xml:space="preserve">СПСУ2 (ВН) 1800 </t>
  </si>
  <si>
    <t>СПСУ2 (ВН) 1800 ЛИДЕР Стойка двойная потолочная сварная с увелич.опорой ( высокие нагрузки) 1800мм</t>
  </si>
  <si>
    <t xml:space="preserve">СПСУ2 (ВН) 2000 </t>
  </si>
  <si>
    <t>СПСУ2 (ВН) 2000 ЛИДЕР Стойка двойная потолочная сварная с увелич.опорой ( высокие нагрузки) 2000мм</t>
  </si>
  <si>
    <t xml:space="preserve">СПСУ2 (ВН) 2200 </t>
  </si>
  <si>
    <t>СПСУ2 (ВН) 2200 ЛИДЕР Стойка двойная потолочная сварная с увелич.опорой ( высокие нагрузки) 2200мм</t>
  </si>
  <si>
    <t xml:space="preserve">СПСУ2 (ВН) 2500 </t>
  </si>
  <si>
    <t>СПСУ2 (ВН) 2500 ЛИДЕР Стойка двойная потолочная сварная с увелич.опорой ( высокие нагрузки) 2500мм</t>
  </si>
  <si>
    <t xml:space="preserve">СПСУ2 (ВН) 3000 </t>
  </si>
  <si>
    <t>СПСУ2 (ВН) 3000 ЛИДЕР Стойка двойная потолочная сварная с увелич.опорой ( высокие нагрузки) 2500мм</t>
  </si>
  <si>
    <t xml:space="preserve">Уточняйте номенклатуру профилей и страт, возможно изготовление и  других  размеров не представленных в прайсе. Например Страт профиль 30х30*2,5мм или 60х50-3,0мм или 80х40х4,0мм с  и так далее.
</t>
  </si>
  <si>
    <t xml:space="preserve">Стойки </t>
  </si>
  <si>
    <t>Уточняйте номенклатуру стоек, возможно изготовление и  других  размеров не представленных в прайсе. (например стойки с профилем 60х32 или 50х46).</t>
  </si>
  <si>
    <t xml:space="preserve">Уточняйте номенклатуру профилей, возможно изготовление и  других  размеров не представленных в прайсе. (например профиля 40х30х40 где основание 30мм, или 60х40х60  где основание тоже меньше бортов. </t>
  </si>
  <si>
    <t>Страт-профиль (траверса) 3000 мм 41х41х1,2</t>
  </si>
  <si>
    <t>СПТб-3000(СН)</t>
  </si>
  <si>
    <t>СПТб-3000(СН) ЛИДЕР Стойка безвинтовая</t>
  </si>
  <si>
    <t>СПТб-300(СН)</t>
  </si>
  <si>
    <t>СПТб-400(СН)</t>
  </si>
  <si>
    <t>СПТб-400(СН) ЛИДЕР Стойка безвинтовая</t>
  </si>
  <si>
    <t>СПТб-500(СН)</t>
  </si>
  <si>
    <t>СПТб-500(СН) ЛИДЕР Стойка безвинтовая</t>
  </si>
  <si>
    <t>СПТб-1000(СН) ЛИДЕР Стойка безвинтовая</t>
  </si>
  <si>
    <t>СПТб-1000(СН)</t>
  </si>
  <si>
    <t>СПТб-2000(СН)</t>
  </si>
  <si>
    <t>СПТб-1500(СН)</t>
  </si>
  <si>
    <t>СПТб-1500(СН) ЛИДЕР Стойка безвинтовая</t>
  </si>
  <si>
    <t>СПТб-2000(СН) ЛИДЕР Стойка безвинтовая</t>
  </si>
  <si>
    <t>СПТб-300(СН) ЛИДЕР Стойка безвинтовая</t>
  </si>
  <si>
    <t>СП-42х42х3,0</t>
  </si>
  <si>
    <t>Страт-профиль (траверса) 3000 мм 42х42х3,0</t>
  </si>
  <si>
    <t xml:space="preserve">СтА 200 </t>
  </si>
  <si>
    <t>СтА 200 ЛИДЕР Стойка аппаратная( К314) 300мм</t>
  </si>
  <si>
    <t xml:space="preserve">ОП-LБ-500 </t>
  </si>
  <si>
    <t xml:space="preserve">ОП-LБ-600 </t>
  </si>
  <si>
    <t>ОП-LБ ЛИДЕР Омега профиль L-образный безвинтовой ЛИДЕР 500</t>
  </si>
  <si>
    <t>ОП-LБ ЛИДЕР Омега профиль L-образный безвинтовой ЛИДЕР 600</t>
  </si>
  <si>
    <t xml:space="preserve">ОП-С-500 </t>
  </si>
  <si>
    <t xml:space="preserve">ОП-С-600 </t>
  </si>
  <si>
    <t>ОП-600</t>
  </si>
  <si>
    <t>ОПБ-600</t>
  </si>
  <si>
    <t>ОПБ-600 ЛИДЕР Омега-профиль держатель горизонтальный безвинтовой 650мм</t>
  </si>
  <si>
    <t xml:space="preserve">СПС(СН) 3000 </t>
  </si>
  <si>
    <t>СПС(СН) 3000 ЛИДЕР Стойка потолочная сварная средние нагрузки 3000мм</t>
  </si>
  <si>
    <t xml:space="preserve">СПСУ(СН) 3000 </t>
  </si>
  <si>
    <t>СПСУ(СН) 3000 ЛИДЕР Стойка потолочная сварная с увелич.опорой (средние нагрузки) 3000мм</t>
  </si>
  <si>
    <t xml:space="preserve">ОП-СБ-500 </t>
  </si>
  <si>
    <t xml:space="preserve">ОП-СБ-600 </t>
  </si>
  <si>
    <t>ОП-СБ ЛИДЕР Омега профиль С-образный безвинтовой ЛИДЕР 500</t>
  </si>
  <si>
    <t>ОП-СБ ЛИДЕР Омега профиль С-образный безвинтовой ЛИДЕР 600</t>
  </si>
  <si>
    <t xml:space="preserve">ОП-L-500 </t>
  </si>
  <si>
    <t xml:space="preserve">ОП-L-600 </t>
  </si>
  <si>
    <t>НКУ(сн) 150</t>
  </si>
  <si>
    <t>НКУ(сн) 150 Настенный кронштейн усиленный 180мм</t>
  </si>
  <si>
    <t xml:space="preserve">Страт-профиль (траверса) 3000 мм 52х52х4,0 </t>
  </si>
  <si>
    <t>Фирменные профили Лидер 
Цены за 1 погонный метр, длина возможна до 3000мм  можно заказать соединители для удлинения по стомости коэф. 0,4 от стоимости метра профиля внутренние и 0,45 от стоимости метра наружние.   Допусается небольшие смещения по оси перфорации, но не более чем на 1/20 от ширины стороны профиля.</t>
  </si>
  <si>
    <t>ПЛ-С ЛИДЕР 30х20х3000х1,5  Профиль перфорированный С - образный (Траверса монтажная)</t>
  </si>
  <si>
    <t>ПЛ-С ЛИДЕР 30х20х3000х2,0  Профиль перфорированный С - образный (Траверса монтажная)</t>
  </si>
  <si>
    <t>ПЛ-С ЛИДЕР 40х20х3000х1,5 Профиль перфорированный С - образный (Траверса монтажная)</t>
  </si>
  <si>
    <t>ПЛ-С ЛИДЕР 40х20х3000х2,0 Профиль перфорированный С - образный (Траверса монтажная)</t>
  </si>
  <si>
    <t>ПЛ-С ЛИДЕР 40х20х3000х2,5 Профиль перфорированный С - образный (Траверса монтажная)</t>
  </si>
  <si>
    <t>ПЛ-С ЛИДЕР 30х30х3000х2,5  Профиль перфорированный С - образный (Траверса монтажная)</t>
  </si>
  <si>
    <t>ПЛ-С ЛИДЕР 40х30х3000х2,5 Профиль перфорированный С - образный (Траверса монтажная)</t>
  </si>
  <si>
    <t>ПЛ-С ЛИДЕР 40х40х3000х2,5 Профиль перфорированный С - образный (Траверса монтажная)</t>
  </si>
  <si>
    <t>ПЛ-С 30х20х3000х1,5</t>
  </si>
  <si>
    <t>ПЛ-С 30х20х3000х2,0</t>
  </si>
  <si>
    <t>ПЛ-С 30х30х3000х2,5</t>
  </si>
  <si>
    <t>ПЛ-С 40х30х3000х2,5</t>
  </si>
  <si>
    <t>ПЛ-С 40х40х3000х2,5</t>
  </si>
  <si>
    <t>ПШВ3 30х40-1,5</t>
  </si>
  <si>
    <t>ПШВ3 30х40-2,0</t>
  </si>
  <si>
    <t>ПШВ3 30х40-2,5</t>
  </si>
  <si>
    <t>ПШВ3 30х40-1,5 ЛИДЕР Швеллер перфорированный по трем сторонам</t>
  </si>
  <si>
    <t>ПШВ3 30х40-2,0 ЛИДЕР Швеллер перфорированный по трем сторонам</t>
  </si>
  <si>
    <t>ПШВ3 30х40-2,5 ЛИДЕР Швеллер перфорированный по трем сторонам</t>
  </si>
  <si>
    <t>ПШВ3 30х50-1,5</t>
  </si>
  <si>
    <t>ПШВ3 30х50-1,5 ЛИДЕР Швеллер перфорированный по трем сторонам</t>
  </si>
  <si>
    <t>ПШВ3 30х50-2,0</t>
  </si>
  <si>
    <t>ПШВ3 30х50-2,0 ЛИДЕР Швеллер перфорированный по трем сторонам</t>
  </si>
  <si>
    <t>ПШВ3 30х50-2,5 ЛИДЕР Швеллер перфорированный по трем сторонам</t>
  </si>
  <si>
    <t>ПШВ3 30х60-1,5</t>
  </si>
  <si>
    <t>ПШВ3 30х60-1,5 ЛИДЕР Швеллер перфорированный по трем сторонам</t>
  </si>
  <si>
    <t>ПШВ3 30х60-2,0</t>
  </si>
  <si>
    <t>ПШВ3 30х60-2,0 ЛИДЕР Швеллер перфорированный по трем сторонам</t>
  </si>
  <si>
    <t>ПШВ3 30х60-2,5</t>
  </si>
  <si>
    <t>ПШВ3 30х60-2,5 ЛИДЕР Швеллер перфорированный по трем сторонам</t>
  </si>
  <si>
    <t>ПШВ3 40х60-1,5</t>
  </si>
  <si>
    <t>ПШВ3 40х60-1,5 ЛИДЕР Швеллер перфорированный по трем сторонам</t>
  </si>
  <si>
    <t>ПШВ3 40х60-2,0</t>
  </si>
  <si>
    <t>ПШВ3 40х60-2,0 ЛИДЕР Швеллер перфорированный по трем сторонам</t>
  </si>
  <si>
    <t>ПШВ3 40х60-2,5</t>
  </si>
  <si>
    <t>ПШВ3 40х60-2,5 ЛИДЕР Швеллер перфорированный по трем сторонам</t>
  </si>
  <si>
    <t>ПШВ3 40х60-3,0</t>
  </si>
  <si>
    <t>ПШВ3 40х60-3,0 ЛИДЕР Швеллер перфорированный по трем сторонам</t>
  </si>
  <si>
    <t>ПШВ3 40х80-1,5</t>
  </si>
  <si>
    <t>ПШВ3 40х80-1,5 ЛИДЕР Швеллер перфорированный по трем сторонам</t>
  </si>
  <si>
    <t>ПШВ3 40х80-2,0</t>
  </si>
  <si>
    <t>ПШВ3 40х80-2,0 ЛИДЕР Швеллер перфорированный по трем сторонам</t>
  </si>
  <si>
    <t>ПШВ3 40х80-2,5</t>
  </si>
  <si>
    <t>ПШВ3 40х80-2,5 ЛИДЕР Швеллер перфорированный по трем сторонам</t>
  </si>
  <si>
    <t>ПШВ3 40х80-3,0</t>
  </si>
  <si>
    <t>ПШВ3 40х80-3,0 ЛИДЕР Швеллер перфорированный по трем сторонам</t>
  </si>
  <si>
    <t>Профили - П образные НСТ ( размер борта швеллера больше основания)   ПШВ3нст , ПШВ2нст ПШВ1нст по трем и двум полкам.</t>
  </si>
  <si>
    <t>ПШВ3 30х35-1,5</t>
  </si>
  <si>
    <t>ПШВ3 30х35-1,5 ЛИДЕР Швеллер перфорированный по трем сторонам</t>
  </si>
  <si>
    <t>ПШВ3 30х35-2,0</t>
  </si>
  <si>
    <t>ПШВ3 30х35-2,0 ЛИДЕР Швеллер перфорированный по трем сторонам</t>
  </si>
  <si>
    <t>ПШВ3 30х35-2,5</t>
  </si>
  <si>
    <t>ПШВ3 30х35-2,5 ЛИДЕР Швеллер перфорированный по трем сторонам</t>
  </si>
  <si>
    <t>ПШВ3 35х40-1,5</t>
  </si>
  <si>
    <t>ПШВ3 35х40-2,0</t>
  </si>
  <si>
    <t>ПШВ3 35х40-2,5</t>
  </si>
  <si>
    <t>ПШВ3 35х40-1,5 ЛИДЕР Швеллер перфорированный по трем сторонам</t>
  </si>
  <si>
    <t>ПШВ3 35х40-2,0 ЛИДЕР Швеллер перфорированный по трем сторонам</t>
  </si>
  <si>
    <t>ПШВ3 35х40-2,5 ЛИДЕР Швеллер перфорированный по трем сторонам</t>
  </si>
  <si>
    <t>ПШВ1 30х35-1,5</t>
  </si>
  <si>
    <t>ПШВ1 30х35-1,5 ЛИДЕР Швеллер перфорированный по трем сторонам</t>
  </si>
  <si>
    <t>ПШВ1 30х35-2,0</t>
  </si>
  <si>
    <t>ПШВ1 30х35-2,0 ЛИДЕР Швеллер перфорированный по трем сторонам</t>
  </si>
  <si>
    <t>ПШВ1 30х35-2,5</t>
  </si>
  <si>
    <t>ПШВ1 30х35-2,5 ЛИДЕР Швеллер перфорированный по трем сторонам</t>
  </si>
  <si>
    <t>ПШВ1 35х40-1,5</t>
  </si>
  <si>
    <t>ПШВ1 35х40-1,5 ЛИДЕР Швеллер перфорированный по трем сторонам</t>
  </si>
  <si>
    <t>ПШВ1 35х40-2,0</t>
  </si>
  <si>
    <t>ПШВ1 35х40-2,0 ЛИДЕР Швеллер перфорированный по трем сторонам</t>
  </si>
  <si>
    <t>ПШВ1 35х40-2,5</t>
  </si>
  <si>
    <t>ПШВ1 35х40-2,5 ЛИДЕР Швеллер перфорированный по трем сторонам</t>
  </si>
  <si>
    <t>ПШВ1 30х40-1,5</t>
  </si>
  <si>
    <t>ПШВ1 30х40-1,5 ЛИДЕР Швеллер перфорированный по трем сторонам</t>
  </si>
  <si>
    <t>ПШВ1 30х40-2,0</t>
  </si>
  <si>
    <t>ПШВ1 30х40-2,0 ЛИДЕР Швеллер перфорированный по трем сторонам</t>
  </si>
  <si>
    <t>ПШВ1 30х40-2,5</t>
  </si>
  <si>
    <t>ПШВ1 30х40-2,5 ЛИДЕР Швеллер перфорированный по трем сторонам</t>
  </si>
  <si>
    <t>ПШВ1 30х50-1,5</t>
  </si>
  <si>
    <t>ПШВ1 30х50-1,5 ЛИДЕР Швеллер перфорированный по трем сторонам</t>
  </si>
  <si>
    <t>ПШВ1 30х50-2,0</t>
  </si>
  <si>
    <t>ПШВ1 30х50-2,0 ЛИДЕР Швеллер перфорированный по трем сторонам</t>
  </si>
  <si>
    <t>ПШВ1 30х50-2,5 ЛИДЕР Швеллер перфорированный по трем сторонам</t>
  </si>
  <si>
    <t>ПШВ1 30х60-1,5</t>
  </si>
  <si>
    <t>ПШВ1 30х60-1,5 ЛИДЕР Швеллер перфорированный по трем сторонам</t>
  </si>
  <si>
    <t>ПШВ1 30х60-2,0</t>
  </si>
  <si>
    <t>ПШВ1 30х60-2,0 ЛИДЕР Швеллер перфорированный по трем сторонам</t>
  </si>
  <si>
    <t>ПШВ1 30х60-2,5</t>
  </si>
  <si>
    <t>ПШВ1 30х60-2,5 ЛИДЕР Швеллер перфорированный по трем сторонам</t>
  </si>
  <si>
    <t>ПШВ1 40х60-1,5</t>
  </si>
  <si>
    <t>ПШВ1 40х60-1,5 ЛИДЕР Швеллер перфорированный по трем сторонам</t>
  </si>
  <si>
    <t>ПШВ1 40х60-2,0</t>
  </si>
  <si>
    <t>ПШВ1 40х60-2,0 ЛИДЕР Швеллер перфорированный по трем сторонам</t>
  </si>
  <si>
    <t>ПШВ1 40х60-2,5</t>
  </si>
  <si>
    <t>ПШВ1 40х60-2,5 ЛИДЕР Швеллер перфорированный по трем сторонам</t>
  </si>
  <si>
    <t>ПШВ1 40х60-3,0</t>
  </si>
  <si>
    <t>ПШВ1 40х60-3,0 ЛИДЕР Швеллер перфорированный по трем сторонам</t>
  </si>
  <si>
    <t>ПШВ1 40х80-1,5</t>
  </si>
  <si>
    <t>ПШВ1 40х80-1,5 ЛИДЕР Швеллер перфорированный по трем сторонам</t>
  </si>
  <si>
    <t>ПШВ1 40х80-2,0</t>
  </si>
  <si>
    <t>ПШВ1 40х80-2,0 ЛИДЕР Швеллер перфорированный по трем сторонам</t>
  </si>
  <si>
    <t>ПШВ1 40х80-2,5</t>
  </si>
  <si>
    <t>ПШВ1 40х80-2,5 ЛИДЕР Швеллер перфорированный по трем сторонам</t>
  </si>
  <si>
    <t>ПШВ1 40х80-3,0</t>
  </si>
  <si>
    <t>ПШВ1 40х80-3,0 ЛИДЕР Швеллер перфорированный по трем сторонам</t>
  </si>
  <si>
    <t>СП-41х52х2,5</t>
  </si>
  <si>
    <t>Страт-профиль (траверса) 3000 мм 41х52х2,5</t>
  </si>
  <si>
    <t>СПТб-200(СН)</t>
  </si>
  <si>
    <t>СПТб-200(СН) ЛИДЕР Стойка безвинтовая</t>
  </si>
  <si>
    <t>СПТб-250(СН)</t>
  </si>
  <si>
    <t>СПТб-250(СН) ЛИДЕР Стойка безвинтовая</t>
  </si>
  <si>
    <t>СПТб-350(СН)</t>
  </si>
  <si>
    <t>СПТб-350(СН) ЛИДЕР Стойка безвинтовая</t>
  </si>
  <si>
    <t>СПТб-450(СН)</t>
  </si>
  <si>
    <t>СПТб-450(СН) ЛИДЕР Стойка безвинтовая</t>
  </si>
  <si>
    <t>СПТб-600(СН)</t>
  </si>
  <si>
    <t>СПТб-600(СН) ЛИДЕР Стойка безвинтовая</t>
  </si>
  <si>
    <t>СПТб-700(СН)</t>
  </si>
  <si>
    <t>СПТб-700(СН) ЛИДЕР Стойка безвинтовая</t>
  </si>
  <si>
    <t>СПТб-800(СН)</t>
  </si>
  <si>
    <t>СПТб-800(СН) ЛИДЕР Стойка безвинтовая</t>
  </si>
  <si>
    <t>СПТб-1200(СН)</t>
  </si>
  <si>
    <t>СПТб-1200(СН) ЛИДЕР Стойка безвинтовая</t>
  </si>
  <si>
    <t>Стойка быстрой фиксации на сеточные заборы и ограждения. 
(возможно изготовление из профиля  1,5мм легкая и 2,5мм высокая нагрузка, цена соответствено  минус 12%  и плюс 25% так же возможен любой другой профиль)</t>
  </si>
  <si>
    <t>Кронштейны двойные "Strut"  (Опора 6мм 120х44 мм  полка 41х21х2,5мм)
(возможно изготовление МН-малые нагрузки 1,5мм и СН-средние нагрузки 2,0мм)</t>
  </si>
  <si>
    <t>НКУ(сн) 800</t>
  </si>
  <si>
    <t>НКУ(сн) 800 Настенный кронштейн усиленный 830мм</t>
  </si>
  <si>
    <t>Мы готовы изготовить почти любой размер профиля по вашим чертежам, 
включая профили где ОСНОВАНИЕ меньше чем ВЫСОТА борта</t>
  </si>
  <si>
    <t>Фирменные профили Лидер (возможны и размеры под запрос)
Цены за 1 погонный метр, длина возможна до 3000мм  можно заказать соединители для удлинения по стомости коэф. 0,4 от стоимости метра профиля - внутренние и 0,45 от стоимости метра - наружние.   Допускается небольшие смещения по оси перфорации, но не более чем на 1/20 от ширины стороны профиля.</t>
  </si>
  <si>
    <t>ПЛ-L2 40х40-3,0</t>
  </si>
  <si>
    <t>ПЛ-L2 40х40-4,0</t>
  </si>
  <si>
    <t>ПШв1 45х30-2,5</t>
  </si>
  <si>
    <t>ПШв1 50х30-2,5</t>
  </si>
  <si>
    <t>ПШВ3 40х33-3,0</t>
  </si>
  <si>
    <t>ПШВ3 40х33-3,0 ЛИДЕР Швеллер перфорированный по трем сторонам</t>
  </si>
  <si>
    <t>ПШВ3 60х33-3,0</t>
  </si>
  <si>
    <t>ПШВ3 60х33-3,0 ЛИДЕР Швеллер перфорированный по трем сторонам</t>
  </si>
  <si>
    <t>ПШВ3 100х45-3,0</t>
  </si>
  <si>
    <t>ПШВ3 100х45-4,0 ЛИДЕР Швеллер перфорированный по трем сторонам (Сендзимир не возможен)</t>
  </si>
  <si>
    <t xml:space="preserve">Мы готовы изготовить почти любой профиль по вашим размерам, 
включая профили с узким основанием и высокими бортами. </t>
  </si>
  <si>
    <t>ПШВ3 45х33-3,0</t>
  </si>
  <si>
    <t>ПШВ3 45х33-3,0 ЛИДЕР Швеллер перфорированный по трем сторонам</t>
  </si>
  <si>
    <t>ПШВ3 45х30-2,5</t>
  </si>
  <si>
    <t>ПЗ2 33х40х33-3,0</t>
  </si>
  <si>
    <t>ПЗ2 33х40х33-3,0 ЛИДЕР Z-профиль</t>
  </si>
  <si>
    <t>ПЗ2 33х50х33-3,0</t>
  </si>
  <si>
    <t>ПЗ2 33х50х33-3,0 ЛИДЕР Z-профиль</t>
  </si>
  <si>
    <t>ПЛ-С 40х20х3000х1,5</t>
  </si>
  <si>
    <t>ПЛ-С 40х20х3000х2,0</t>
  </si>
  <si>
    <t>ПЛ-С 40х20х3000х2,5</t>
  </si>
  <si>
    <t>ПЗ2 60х30х32-1,5</t>
  </si>
  <si>
    <t>ПЗ2 40х20х40-1,5</t>
  </si>
  <si>
    <t>ПЗ2 30х20х30-1,5</t>
  </si>
  <si>
    <t>Углы и отводы НЛЗ-    С-спуск, П-подъем, У-угол, Т-отвод, Х-отвод. Возможно изготовление лестничных углов с радиусом R=600мм</t>
  </si>
  <si>
    <t>Опоры приварных (без покрытия) для стоек СПТ</t>
  </si>
  <si>
    <t>КПСПТ-100</t>
  </si>
  <si>
    <t>КПСПТ-150</t>
  </si>
  <si>
    <t>СВ</t>
  </si>
  <si>
    <t>СВ Соединитель вертикальный</t>
  </si>
  <si>
    <t>СШф INOX ЛИДЕР Соединитель шарнирный с фиксацией (комплект)</t>
  </si>
  <si>
    <t>СШф</t>
  </si>
  <si>
    <t>ПЗ2 60х30х32-2,0</t>
  </si>
  <si>
    <t>ПЗ2 60х30х32-2,5</t>
  </si>
  <si>
    <t>ПЗ2 60х30х32-1,5 ЛИДЕР Z-профиль</t>
  </si>
  <si>
    <t>ПЗ2 60х30х32-2,0 ЛИДЕР Z-профиль</t>
  </si>
  <si>
    <t>ПЗ2 60х30х32-2,5 ЛИДЕР Z-профиль</t>
  </si>
  <si>
    <t>ПЗ2 40х20х40-2,0</t>
  </si>
  <si>
    <t>ПЗ2 40х20х40-2,5</t>
  </si>
  <si>
    <t>ПЗ2 30х20х30-2,0</t>
  </si>
  <si>
    <t>ПЗ2 30х20х30-2,5</t>
  </si>
  <si>
    <t>ПЗ2 40х20х40-1,5 ЛИДЕР Z-профиль</t>
  </si>
  <si>
    <t>ПЗ2 40х20х40-2,0 ЛИДЕР Z-профиль</t>
  </si>
  <si>
    <t>ПЗ2 40х20х40-2,5 ЛИДЕР Z-профиль</t>
  </si>
  <si>
    <t>ПЗ2 30х20х30-1,5 ЛИДЕР Z-профиль</t>
  </si>
  <si>
    <t>ПЗ2 30х20х30-2,0 ЛИДЕР Z-профиль</t>
  </si>
  <si>
    <t>ПЗ2 30х20х30-2,5 ЛИДЕР Z-профиль</t>
  </si>
  <si>
    <t>ПМ OP</t>
  </si>
  <si>
    <t>ПМ OP ЛИДЕР Опора поворотная (3мм)</t>
  </si>
  <si>
    <t>ПМ -310/2у</t>
  </si>
  <si>
    <t>ПМ -309/2у</t>
  </si>
  <si>
    <t>ПМ -309/2</t>
  </si>
  <si>
    <t>ПМ -310/2</t>
  </si>
  <si>
    <t>ПМ MBP 309 ЛИДЕР Плита потолочная одноканальная</t>
  </si>
  <si>
    <t>ПМ MBP 309/2 ЛИДЕР Плита потолочная одноканальная</t>
  </si>
  <si>
    <t>ПМ MBP 309/2у ЛИДЕР Плита потолочная одноканальная  (4,0мм)</t>
  </si>
  <si>
    <t>ПМ MBP 310 ЛИДЕР Плита потолочная двухканальная</t>
  </si>
  <si>
    <t>ПМ MBP 310/2 ЛИДЕР Плита потолочная двухканальная</t>
  </si>
  <si>
    <t>ПМ MBP 310/2у ЛИДЕР Плита потолочная двухканальная (4,0мм) (гальванически оцинкованая)</t>
  </si>
  <si>
    <t>ПМ -308</t>
  </si>
  <si>
    <t>ПМ MBP 308 ЛИДЕР Двухканальная дельтообразная плита</t>
  </si>
  <si>
    <t>ПМ MBP 307 ЛИДЕР Одноканальная дельтообразная плита</t>
  </si>
  <si>
    <t>ПМ MSU803 ЛИДЕР Пластина монтажная для сдвоенного профиля 41х41</t>
  </si>
  <si>
    <t>ПМ MSU802 ЛИДЕР Пластина монтажная для сдвоенного профиля 41х41</t>
  </si>
  <si>
    <t>ПМ MSU801 ЛИДЕР Пластина монтажная для профиля 41х41</t>
  </si>
  <si>
    <t>ПМ MSU800 ЛИДЕР Пластина монтажная для профиля 41х21</t>
  </si>
  <si>
    <t>ПМ MSZ 701 ЛИДЕР пластина Z-образная 3 отверстия</t>
  </si>
  <si>
    <t>ПМ MSZ 702 ЛИДЕР Пластина монтажная Z-образная 4 отверствия</t>
  </si>
  <si>
    <t>ПМ -508</t>
  </si>
  <si>
    <t>ПМ MSF508 ЛИДЕР Пластина монтажная Х-образная 5 отверстий</t>
  </si>
  <si>
    <t>ПМ MSF507 ЛИДЕР Пластина монтажная T-обр. 4 отверстия</t>
  </si>
  <si>
    <t>ПМ MSF506/2 ЛИДЕР Пластина монтажная Г-обр. 5 отверстий</t>
  </si>
  <si>
    <t>ПМ MSF506 ЛИДЕР Пластина монтажная Г-обр. 3 отверстия</t>
  </si>
  <si>
    <t>ПМ MSF505 ЛИДЕР Пластина монтажная 5 отверстий</t>
  </si>
  <si>
    <t>ПМ MSF504 ЛИДЕР Пластина монтажная 4 отверстия</t>
  </si>
  <si>
    <t>ПМ MSF503 ЛИДЕР Пластина монтажная  3 отверстия</t>
  </si>
  <si>
    <t>ПМ MSF502 ЛИДЕР Пластина монтажная  2 отверстие</t>
  </si>
  <si>
    <t>ПМ MSA501 ЛИДЕР Пластина монтажная  1 отверстие</t>
  </si>
  <si>
    <t>ПМ MSA600 ЛИДЕР Пластина монтажная L-образная 1+1 отверстия</t>
  </si>
  <si>
    <t>ПМ MSA605 ЛИДЕР Пластина монтажная L-образная 2+2 отверстия</t>
  </si>
  <si>
    <t>ПМ MSA604 ЛИДЕР Пластина монтажная L-образная 1+2 отверстия</t>
  </si>
  <si>
    <t>ПМ MSA617 ЛИДЕР Пластина монтажная T-обр. 4 отверстия с углом 45 градусов</t>
  </si>
  <si>
    <t>Страт-профиль (траверса) 3000 мм 41х62х2,5</t>
  </si>
  <si>
    <t>КЛЗ 50-1,2</t>
  </si>
  <si>
    <t>КЛЗ 50-1,2-3000 ЛИДЕР Крышка лотка замковая</t>
  </si>
  <si>
    <t>КЛЗ 100-1,2</t>
  </si>
  <si>
    <t>КЛЗ 150-1,2</t>
  </si>
  <si>
    <t>КЛЗ 150-1,2-3000 ЛИДЕР Крышка лотка замковая</t>
  </si>
  <si>
    <t>КЛЗ 200-1,2</t>
  </si>
  <si>
    <t>КЛЗ 200-1,2-3000 ЛИДЕР Крышка лотка замковая</t>
  </si>
  <si>
    <t>КЛЗ 300-1,2</t>
  </si>
  <si>
    <t>КЛЗ 300-1,2-3000 ЛИДЕР Крышка лотка замковая</t>
  </si>
  <si>
    <t>КЛЗ 100-1,2-3000 ЛИДЕР Крышка лотка замковая</t>
  </si>
  <si>
    <t>КЛЗ 400-1,2</t>
  </si>
  <si>
    <t>КЛЗ 400-1,2-3000 ЛИДЕР Крышка лотка замковая</t>
  </si>
  <si>
    <t>КЛЗ 500-1,2</t>
  </si>
  <si>
    <t>КЛЗ 500-1,2-3000 ЛИДЕР Крышка лотка замковая</t>
  </si>
  <si>
    <t>КЛЗ 600-1,2</t>
  </si>
  <si>
    <t>КЛЗ 600-1,2-3000 ЛИДЕР Крышка лотка замковая</t>
  </si>
  <si>
    <t xml:space="preserve"> Цена (Нерж. Сталь 
AISI 430) </t>
  </si>
  <si>
    <t xml:space="preserve"> Цена (Нерж. Сталь 
AISI 304) </t>
  </si>
  <si>
    <t xml:space="preserve"> Цена (Нерж. Сталь 
AISI 316) </t>
  </si>
  <si>
    <t xml:space="preserve">ЛПМЗ/ЛМЗ 50х50-0,55-3000 </t>
  </si>
  <si>
    <t xml:space="preserve">ЛПМЗ/ЛМЗ 50х50-0,7-3000 </t>
  </si>
  <si>
    <t xml:space="preserve">ЛПМЗ/ЛМЗ 50х50-1-3000 </t>
  </si>
  <si>
    <t xml:space="preserve">ЛПМЗ/ЛМЗ 50х50-1,2-3000 </t>
  </si>
  <si>
    <t xml:space="preserve">ЛПМЗ/ЛМЗ 50х50-1,5-3000 </t>
  </si>
  <si>
    <t xml:space="preserve">ЛПМЗ/ЛМЗ 100х50-0,55-3000 </t>
  </si>
  <si>
    <t xml:space="preserve">ЛПМЗ/ЛМЗ 100х50-0,7-3000 </t>
  </si>
  <si>
    <t xml:space="preserve">ЛПМЗ/ЛМЗ 100х50-1-3000 </t>
  </si>
  <si>
    <t xml:space="preserve">ЛПМЗ/ЛМЗ 100х50-1,2-3000 </t>
  </si>
  <si>
    <t xml:space="preserve">ЛПМЗ/ЛМЗ 100х50-1,5-3000 </t>
  </si>
  <si>
    <t xml:space="preserve">ЛПМЗ/ЛМЗ 100х60-0,7-3000 </t>
  </si>
  <si>
    <t xml:space="preserve">ЛПМЗ/ЛМЗ 100х60-1-3000 </t>
  </si>
  <si>
    <t xml:space="preserve">ЛПМЗ/ЛМЗ 100х60-1,2-3000 </t>
  </si>
  <si>
    <t xml:space="preserve">ЛПМЗ/ЛМЗ 100х60-1,5-3000 </t>
  </si>
  <si>
    <t xml:space="preserve">ЛПМЗ/ЛМЗ 100х70-0,7-3000 </t>
  </si>
  <si>
    <t xml:space="preserve">ЛПМЗ/ЛМЗ 100х70-1-3000 </t>
  </si>
  <si>
    <t xml:space="preserve">ЛПМЗ/ЛМЗ 100х70-1,2-3000 </t>
  </si>
  <si>
    <t xml:space="preserve">ЛПМЗ/ЛМЗ 100х70-1,5-3000 </t>
  </si>
  <si>
    <t xml:space="preserve">ЛПМЗ/ЛМЗ 100х80-0,7-3000 </t>
  </si>
  <si>
    <t xml:space="preserve">ЛПМЗ/ЛМЗ 100х80-1-3000 </t>
  </si>
  <si>
    <t xml:space="preserve">ЛПМЗ/ЛМЗ 100х80-1,2-3000 </t>
  </si>
  <si>
    <t xml:space="preserve">ЛПМЗ/ЛМЗ 100х80-1,5-3000 </t>
  </si>
  <si>
    <t xml:space="preserve">ЛПМЗ/ЛМЗ 100х100-0,7-3000 </t>
  </si>
  <si>
    <t xml:space="preserve">ЛПМЗ/ЛМЗ 100х100-1-3000 </t>
  </si>
  <si>
    <t xml:space="preserve">ЛПМЗ/ЛМЗ 100х100-1,2-3000 </t>
  </si>
  <si>
    <t xml:space="preserve">ЛПМЗ/ЛМЗ 100х100-1,5-3000 </t>
  </si>
  <si>
    <t xml:space="preserve">ЛПМЗ/ЛМЗ 150х50-0,55-3000 </t>
  </si>
  <si>
    <t xml:space="preserve">ЛПМЗ/ЛМЗ 150х50-0,7-3000 </t>
  </si>
  <si>
    <t xml:space="preserve">ЛПМЗ/ЛМЗ 150х50-1-3000 </t>
  </si>
  <si>
    <t xml:space="preserve">ЛПМЗ/ЛМЗ 150х50-1,2-3000 </t>
  </si>
  <si>
    <t xml:space="preserve">ЛПМЗ/ЛМЗ 150х50-1,5-3000 </t>
  </si>
  <si>
    <t xml:space="preserve">ЛПМЗ/ЛМЗ 150х60-0,7-3000 </t>
  </si>
  <si>
    <t xml:space="preserve">ЛПМЗ/ЛМЗ 150х60-1-3000 </t>
  </si>
  <si>
    <t xml:space="preserve">ЛПМЗ/ЛМЗ 150х60-1,2-3000 </t>
  </si>
  <si>
    <t xml:space="preserve">ЛПМЗ/ЛМЗ 150х60-1,5-3000 </t>
  </si>
  <si>
    <t xml:space="preserve">ЛПМЗ/ЛМЗ 150х70-0,7-3000 </t>
  </si>
  <si>
    <t>ЛПМЗ/ЛМЗ 150х70-1-3000</t>
  </si>
  <si>
    <t xml:space="preserve">ЛПМЗ/ЛМЗ 150х70-1,2-3000 </t>
  </si>
  <si>
    <t xml:space="preserve">ЛПМЗ/ЛМЗ 150х70-1,5-3000 </t>
  </si>
  <si>
    <t xml:space="preserve">ЛПМЗ/ЛМЗ 150х80-0,7-3000 </t>
  </si>
  <si>
    <t xml:space="preserve">ЛПМЗ/ЛМЗ 150х80-1-3000 </t>
  </si>
  <si>
    <t xml:space="preserve">ЛПМЗ/ЛМЗ 150х80-1,2-3000 </t>
  </si>
  <si>
    <t xml:space="preserve">ЛПМЗ/ЛМЗ 150х80-1,5-3000 </t>
  </si>
  <si>
    <t xml:space="preserve">ЛПМЗ/ЛМЗ 150х100-0,7-3000 </t>
  </si>
  <si>
    <t xml:space="preserve">ЛПМЗ/ЛМЗ 150х100-1-3000 </t>
  </si>
  <si>
    <t xml:space="preserve">ЛПМЗ/ЛМЗ 150х100-1,2-3000 </t>
  </si>
  <si>
    <t xml:space="preserve">ЛПМЗ/ЛМЗ 150х100-1,5-3000 </t>
  </si>
  <si>
    <t xml:space="preserve">ЛПМЗ/ЛМЗ 150х150-0,7-3000 </t>
  </si>
  <si>
    <t xml:space="preserve">ЛПМЗ/ЛМЗ 150х150-1-3000 </t>
  </si>
  <si>
    <t xml:space="preserve">ЛПМЗ/ЛМЗ 150х150-1,2-3000 </t>
  </si>
  <si>
    <t xml:space="preserve">ЛПМЗ/ЛМЗ 150х150-1,5-3000 </t>
  </si>
  <si>
    <t xml:space="preserve">ЛПМЗ/ЛМЗ 200х50-0,55-3000 </t>
  </si>
  <si>
    <t xml:space="preserve">ЛПМЗ/ЛМЗ 200х50-0,7-3000 </t>
  </si>
  <si>
    <t xml:space="preserve">ЛПМЗ/ЛМЗ 200х50-1-3000 </t>
  </si>
  <si>
    <t xml:space="preserve">ЛПМЗ/ЛМЗ 200х50-1,2-3000 </t>
  </si>
  <si>
    <t xml:space="preserve">ЛПМЗ/ЛМЗ 200х50-1,5-3000 </t>
  </si>
  <si>
    <t xml:space="preserve">ЛПМЗ/ЛМЗ 200х60-0,7-3000 </t>
  </si>
  <si>
    <t xml:space="preserve">ЛПМЗ/ЛМЗ 200х60-1-3000 </t>
  </si>
  <si>
    <t xml:space="preserve">ЛПМЗ/ЛМЗ 200х60-1,2-3000 </t>
  </si>
  <si>
    <t xml:space="preserve">ЛПМЗ/ЛМЗ 200х60-1,5-3000 </t>
  </si>
  <si>
    <t xml:space="preserve">ЛПМЗ/ЛМЗ 200х70-0,7-3000 </t>
  </si>
  <si>
    <t xml:space="preserve">ЛПМЗ/ЛМЗ 200х70-1-3000 </t>
  </si>
  <si>
    <t xml:space="preserve">ЛПМЗ/ЛМЗ 200х70-1,2-3000 </t>
  </si>
  <si>
    <t xml:space="preserve">ЛПМЗ/ЛМЗ 200х70-1,5-3000 </t>
  </si>
  <si>
    <t xml:space="preserve">ЛПМЗ/ЛМЗ 200х80-0,7-3000 </t>
  </si>
  <si>
    <t xml:space="preserve">ЛПМЗ/ЛМЗ 200х80-1-3000 </t>
  </si>
  <si>
    <t xml:space="preserve">ЛПМЗ/ЛМЗ 200х80-1,2-3000 </t>
  </si>
  <si>
    <t xml:space="preserve">ЛПМЗ/ЛМЗ 200х80-1,5-3000 </t>
  </si>
  <si>
    <t xml:space="preserve">ЛПМЗ/ЛМЗ 200х100-0,7-3000 </t>
  </si>
  <si>
    <t xml:space="preserve">ЛПМЗ/ЛМЗ 200х100-1-3000 </t>
  </si>
  <si>
    <t xml:space="preserve">ЛПМЗ/ЛМЗ 200х100-1,2-3000 </t>
  </si>
  <si>
    <t xml:space="preserve">ЛПМЗ/ЛМЗ 200х100-1,5-3000 </t>
  </si>
  <si>
    <t xml:space="preserve">ЛПМЗ/ЛМЗ 200х150-0,7-3000 </t>
  </si>
  <si>
    <t xml:space="preserve">ЛПМЗ/ЛМЗ 200х150-1-3000 </t>
  </si>
  <si>
    <t xml:space="preserve">ЛПМЗ/ЛМЗ 200х150-1,2-3000 </t>
  </si>
  <si>
    <t xml:space="preserve">ЛПМЗ/ЛМЗ 200х150-1,5-3000 </t>
  </si>
  <si>
    <t xml:space="preserve">ЛПМЗ/ЛМЗ 200х200-0,7-3000 </t>
  </si>
  <si>
    <t xml:space="preserve">ЛПМЗ/ЛМЗ 200х200-1-3000 </t>
  </si>
  <si>
    <t xml:space="preserve">ЛПМЗ/ЛМЗ 200х200-1,2-3000 </t>
  </si>
  <si>
    <t xml:space="preserve">ЛПМЗ/ЛМЗ 200х200-1,5-3000 </t>
  </si>
  <si>
    <t xml:space="preserve">ЛПМЗ/ЛМЗ 300х50-0,7-3000 </t>
  </si>
  <si>
    <t xml:space="preserve">ЛПМЗ/ЛМЗ 300х50-1-3000 </t>
  </si>
  <si>
    <t xml:space="preserve">ЛПМЗ/ЛМЗ 300х50-1,2-3000 </t>
  </si>
  <si>
    <t xml:space="preserve">ЛПМЗ/ЛМЗ 300х50-1,5-3000 </t>
  </si>
  <si>
    <t xml:space="preserve">ЛПМЗ/ЛМЗ 300х60-0,7-3000 </t>
  </si>
  <si>
    <t xml:space="preserve">ЛПМЗ/ЛМЗ 300х60-1-3000 </t>
  </si>
  <si>
    <t xml:space="preserve">ЛПМЗ/ЛМЗ 300х60-1,2-3000 </t>
  </si>
  <si>
    <t xml:space="preserve">ЛПМЗ/ЛМЗ 300х60-1,5-3000 </t>
  </si>
  <si>
    <t xml:space="preserve">ЛПМЗ/ЛМЗ 300х70-0,7-3000 </t>
  </si>
  <si>
    <t xml:space="preserve">ЛПМЗ/ЛМЗ 300х70-1-3000 </t>
  </si>
  <si>
    <t xml:space="preserve">ЛПМЗ/ЛМЗ 300х70-1,2-3000 </t>
  </si>
  <si>
    <t xml:space="preserve">ЛПМЗ/ЛМЗ 300х70-1,5-3000 </t>
  </si>
  <si>
    <t xml:space="preserve">ЛПМЗ/ЛМЗ 300х80-0,7-3000 </t>
  </si>
  <si>
    <t xml:space="preserve">ЛПМЗ/ЛМЗ 300х80-1-3000 </t>
  </si>
  <si>
    <t xml:space="preserve">ЛПМЗ/ЛМЗ 300х80-1,2-3000 </t>
  </si>
  <si>
    <t xml:space="preserve">ЛПМЗ/ЛМЗ 300х80-1,5-3000 </t>
  </si>
  <si>
    <t xml:space="preserve">ЛПМЗ/ЛМЗ 300х100-0,7-3000 </t>
  </si>
  <si>
    <t>ЛПМЗ/ЛМЗ 300х100-1-3000</t>
  </si>
  <si>
    <t xml:space="preserve">ЛПМЗ/ЛМЗ 300х100-1,2-3000 </t>
  </si>
  <si>
    <t xml:space="preserve">ЛПМЗ/ЛМЗ 300х100-1,5-3000 </t>
  </si>
  <si>
    <t xml:space="preserve">ЛПМЗ/ЛМЗ 300х150-0,7-3000 </t>
  </si>
  <si>
    <t xml:space="preserve">ЛПМЗ/ЛМЗ 300х150-1-3000 </t>
  </si>
  <si>
    <t xml:space="preserve">ЛПМЗ/ЛМЗ 300х150-1,2-3000 </t>
  </si>
  <si>
    <t xml:space="preserve">ЛПМЗ/ЛМЗ 300х150-1,5-3000 </t>
  </si>
  <si>
    <t xml:space="preserve">ЛПМЗ/ЛМЗ 300х200-0,7-3000 </t>
  </si>
  <si>
    <t xml:space="preserve">ЛПМЗ/ЛМЗ 300х200-1-3000 </t>
  </si>
  <si>
    <t xml:space="preserve">ЛПМЗ/ЛМЗ 300х200-1,2-3000 </t>
  </si>
  <si>
    <t xml:space="preserve">ЛПМЗ/ЛМЗ 300х200-1,5-3000 </t>
  </si>
  <si>
    <t xml:space="preserve">ЛПМЗ/ЛМЗ 400х50-0,7-3000 </t>
  </si>
  <si>
    <t xml:space="preserve">ЛПМЗ/ЛМЗ 400х50-1-3000 </t>
  </si>
  <si>
    <t xml:space="preserve">ЛПМЗ/ЛМЗ 400х50-1,2-3000 </t>
  </si>
  <si>
    <t xml:space="preserve">ЛПМЗ/ЛМЗ 400х50-1,5-3000 </t>
  </si>
  <si>
    <t xml:space="preserve">ЛПМЗ/ЛМЗ 400х60-0,7-3000 </t>
  </si>
  <si>
    <t xml:space="preserve">ЛПМЗ/ЛМЗ 400х60-1-3000 </t>
  </si>
  <si>
    <t xml:space="preserve">ЛПМЗ/ЛМЗ 400х60-1,2-3000 </t>
  </si>
  <si>
    <t xml:space="preserve">ЛПМЗ/ЛМЗ 400х60-1,5-3000 </t>
  </si>
  <si>
    <t xml:space="preserve">ЛПМЗ/ЛМЗ 400х70-0,7-3000 </t>
  </si>
  <si>
    <t xml:space="preserve">ЛПМЗ/ЛМЗ 400х70-1-3000 </t>
  </si>
  <si>
    <t xml:space="preserve">ЛПМЗ/ЛМЗ 400х70-1,2-3000 </t>
  </si>
  <si>
    <t xml:space="preserve">ЛПМЗ/ЛМЗ 400х70-1,5-3000 </t>
  </si>
  <si>
    <t xml:space="preserve">ЛПМЗ/ЛМЗ 400х80-0,7-3000 </t>
  </si>
  <si>
    <t xml:space="preserve">ЛПМЗ/ЛМЗ 400х80-1-3000 </t>
  </si>
  <si>
    <t xml:space="preserve">ЛПМЗ/ЛМЗ 400х80-1,2-3000 </t>
  </si>
  <si>
    <t xml:space="preserve">ЛПМЗ/ЛМЗ 400х80-1,5-3000 </t>
  </si>
  <si>
    <t xml:space="preserve">ЛПМЗ/ЛМЗ 400х100-0,7-3000 </t>
  </si>
  <si>
    <t xml:space="preserve">ЛПМЗ/ЛМЗ 400х100-1-3000 </t>
  </si>
  <si>
    <t xml:space="preserve">ЛПМЗ/ЛМЗ 400х100-1,2-3000 </t>
  </si>
  <si>
    <t xml:space="preserve">ЛПМЗ/ЛМЗ 400х100-1,5-3000 </t>
  </si>
  <si>
    <t xml:space="preserve">ЛПМЗ/ЛМЗ 400х150-0,7-3000 </t>
  </si>
  <si>
    <t xml:space="preserve">ЛПМЗ/ЛМЗ 400х150-1-3000 </t>
  </si>
  <si>
    <t xml:space="preserve">ЛПМЗ/ЛМЗ 400х150-1,2-3000 </t>
  </si>
  <si>
    <t xml:space="preserve">ЛПМЗ/ЛМЗ 400х150-1,5-3000 </t>
  </si>
  <si>
    <t xml:space="preserve">ЛПМЗ/ЛМЗ 400х200-0,7-3000 </t>
  </si>
  <si>
    <t xml:space="preserve">ЛПМЗ/ЛМЗ 400х200-1-3000 </t>
  </si>
  <si>
    <t xml:space="preserve">ЛПМЗ/ЛМЗ 400х200-1,2-3000 </t>
  </si>
  <si>
    <t xml:space="preserve">ЛПМЗ/ЛМЗ 400х200-1,5-3000 </t>
  </si>
  <si>
    <t xml:space="preserve">ЛПМЗ/ЛМЗ 500х50-1-3000 </t>
  </si>
  <si>
    <t xml:space="preserve">ЛПМЗ/ЛМЗ 500х50-1,2-3000 </t>
  </si>
  <si>
    <t xml:space="preserve">ЛПМЗ/ЛМЗ 500х50-1,5-3000 </t>
  </si>
  <si>
    <t xml:space="preserve">ЛПМЗ/ЛМЗ 500х60-1-3000 </t>
  </si>
  <si>
    <t xml:space="preserve">ЛПМЗ/ЛМЗ 500х60-1,2-3000 </t>
  </si>
  <si>
    <t xml:space="preserve">ЛПМЗ/ЛМЗ 500х60-1,5-3000 </t>
  </si>
  <si>
    <t xml:space="preserve">ЛПМЗ/ЛМЗ 500х70-1-3000 </t>
  </si>
  <si>
    <t xml:space="preserve">ЛПМЗ/ЛМЗ 500х70-1,2-3000 </t>
  </si>
  <si>
    <t xml:space="preserve">ЛПМЗ/ЛМЗ 500х70-1,5-3000 </t>
  </si>
  <si>
    <t xml:space="preserve">ЛПМЗ/ЛМЗ 500х80-1-3000 </t>
  </si>
  <si>
    <t xml:space="preserve">ЛПМЗ/ЛМЗ 500х80-1,2-3000 </t>
  </si>
  <si>
    <t xml:space="preserve">ЛПМЗ/ЛМЗ 500х80-1,5-3000 </t>
  </si>
  <si>
    <t xml:space="preserve">ЛПМЗ/ЛМЗ 500х100-1-3000 </t>
  </si>
  <si>
    <t xml:space="preserve">ЛПМЗ/ЛМЗ 500х100-1,2-3000 </t>
  </si>
  <si>
    <t xml:space="preserve">ЛПМЗ/ЛМЗ 500х100-1,5-3000 </t>
  </si>
  <si>
    <t xml:space="preserve">ЛПМЗ/ЛМЗ 500х150-1-3000 </t>
  </si>
  <si>
    <t xml:space="preserve">ЛПМЗ/ЛМЗ 500х150-1,2-3000 </t>
  </si>
  <si>
    <t xml:space="preserve">ЛПМЗ/ЛМЗ 500х150-1,5-3000 </t>
  </si>
  <si>
    <t xml:space="preserve">ЛПМЗ/ЛМЗ 500х200-1-3000 </t>
  </si>
  <si>
    <t xml:space="preserve">ЛПМЗ/ЛМЗ 500х200-1,2-3000 </t>
  </si>
  <si>
    <t xml:space="preserve">ЛПМЗ/ЛМЗ 500х200-1,5-3000 </t>
  </si>
  <si>
    <t xml:space="preserve">ЛПМЗ/ЛМЗ 600х50-1-3000 </t>
  </si>
  <si>
    <t xml:space="preserve">ЛПМЗ/ЛМЗ 600х50-1,2-3000 </t>
  </si>
  <si>
    <t xml:space="preserve">ЛПМЗ/ЛМЗ 600х50-1,5-3000 </t>
  </si>
  <si>
    <t>ЛПМЗ/ЛМЗ 600х60-1-3000</t>
  </si>
  <si>
    <t xml:space="preserve">ЛПМЗ/ЛМЗ 600х60-1,2-3000 </t>
  </si>
  <si>
    <t xml:space="preserve">ЛПМЗ/ЛМЗ 600х60-1,5-3000 </t>
  </si>
  <si>
    <t xml:space="preserve">ЛПМЗ/ЛМЗ 600х70-1-3000 </t>
  </si>
  <si>
    <t xml:space="preserve">ЛПМЗ/ЛМЗ 600х70-1,2-3000 </t>
  </si>
  <si>
    <t xml:space="preserve">ЛПМЗ/ЛМЗ 600х70-1,5-3000 </t>
  </si>
  <si>
    <t xml:space="preserve">ЛПМЗ/ЛМЗ 600х80-1-3000 </t>
  </si>
  <si>
    <t xml:space="preserve">ЛПМЗ/ЛМЗ 600х80-1,2-3000 </t>
  </si>
  <si>
    <t xml:space="preserve">ЛПМЗ/ЛМЗ 600х80-1,5-3000 </t>
  </si>
  <si>
    <t xml:space="preserve">ЛПМЗ/ЛМЗ 600х100-1-3000 </t>
  </si>
  <si>
    <t xml:space="preserve">ЛПМЗ/ЛМЗ 600х100-1,2-3000 </t>
  </si>
  <si>
    <t xml:space="preserve">ЛПМЗ/ЛМЗ 600х100-1,5-3000 </t>
  </si>
  <si>
    <t xml:space="preserve">ЛПМЗ/ЛМЗ 600х150-1-3000 </t>
  </si>
  <si>
    <t xml:space="preserve">ЛПМЗ/ЛМЗ 600х150-1,2-3000 </t>
  </si>
  <si>
    <t xml:space="preserve">ЛПМЗ/ЛМЗ 600х150-1,5-3000 </t>
  </si>
  <si>
    <t xml:space="preserve">ЛПМЗ/ЛМЗ 600х200-1-3000 </t>
  </si>
  <si>
    <t xml:space="preserve">ЛПМЗ/ЛМЗ 600х200-1,2-3000 </t>
  </si>
  <si>
    <t xml:space="preserve">ЛПМЗ/ЛМЗ 600х200-1,5-3000 </t>
  </si>
  <si>
    <t>ЛПМЗ/ЛМЗ 50х50-0,55-3000 ЛИДЕР Лоток перф./неперф. замковый</t>
  </si>
  <si>
    <t>ЛПМЗ/ЛМЗ 50х50-0,7-3000 ЛИДЕР Лоток перф./неперф. замковый</t>
  </si>
  <si>
    <t>ЛПМЗ/ЛМЗ 50х50-1-3000 ЛИДЕР Лоток перф./неперф. замковый</t>
  </si>
  <si>
    <t>ЛПМЗ/ЛМЗ 50х50-1,2-3000 ЛИДЕР Лоток перф./неперф. замковый</t>
  </si>
  <si>
    <t>ЛПМЗ/ЛМЗ 50х50-1,5-3000 ЛИДЕР Лоток перф./неперф. замковый</t>
  </si>
  <si>
    <t>ЛПМЗ/ЛМЗ 100х50-0,55-3000 ЛИДЕР Лоток перф./неперф. замковый</t>
  </si>
  <si>
    <t>ЛПМЗ/ЛМЗ 100х50-0,7-3000 ЛИДЕР Лоток перф./неперф. замковый</t>
  </si>
  <si>
    <t>ЛПМЗ/ЛМЗ 100х50-1-3000 ЛИДЕР Лоток перф./неперф. замковый</t>
  </si>
  <si>
    <t>ЛПМЗ/ЛМЗ 100х50-1,2-3000 ЛИДЕР Лоток перф./неперф. замковый</t>
  </si>
  <si>
    <t>ЛПМЗ/ЛМЗ 100х50-1,5-3000 ЛИДЕР Лоток перф./неперф. замковый</t>
  </si>
  <si>
    <t>ЛПМЗ/ЛМЗ 100х60-0,7-3000 ЛИДЕР Лоток перф./неперф. замковый</t>
  </si>
  <si>
    <t>ЛПМЗ/ЛМЗ 100х60-1-3000 ЛИДЕР Лоток перф./неперф. замковый</t>
  </si>
  <si>
    <t>ЛПМЗ/ЛМЗ 100х60-1,2-3000 ЛИДЕР Лоток перф./неперф. замковый</t>
  </si>
  <si>
    <t>ЛПМЗ/ЛМЗ 100х60-1,5-3000 ЛИДЕР Лоток перф./неперф. замковый</t>
  </si>
  <si>
    <t>ЛПМЗ/ЛМЗ 100х70-0,7-3000 ЛИДЕР Лоток перф./неперф. замковый</t>
  </si>
  <si>
    <t>ЛПМЗ/ЛМЗ 100х70-1-3000 ЛИДЕР Лоток перф./неперф. замковый</t>
  </si>
  <si>
    <t>ЛПМЗ/ЛМЗ 100х70-1,2-3000 ЛИДЕР Лоток перф./неперф. замковый</t>
  </si>
  <si>
    <t>ЛПМЗ/ЛМЗ 100х70-1,5-3000 ЛИДЕР Лоток перф./неперф. замковый</t>
  </si>
  <si>
    <t>ЛПМЗ/ЛМЗ 100х80-0,7-3000 ЛИДЕР Лоток перф./неперф. замковый</t>
  </si>
  <si>
    <t>ЛПМЗ/ЛМЗ 100х80-1-3000 ЛИДЕР Лоток перф./неперф. замковый</t>
  </si>
  <si>
    <t>ЛПМЗ/ЛМЗ 100х80-1,2-3000 ЛИДЕР Лоток перф./неперф. замковый</t>
  </si>
  <si>
    <t>ЛПМЗ/ЛМЗ 100х80-1,5-3000 ЛИДЕР Лоток перф./неперф. замковый</t>
  </si>
  <si>
    <t>ЛПМЗ/ЛМЗ 100х100-0,7-3000 ЛИДЕР Лоток перф./неперф. замковый</t>
  </si>
  <si>
    <t>ЛПМЗ/ЛМЗ 100х100-1-3000 ЛИДЕР Лоток перф./неперф. замковый</t>
  </si>
  <si>
    <t>ЛПМЗ/ЛМЗ 100х100-1,2-3000 ЛИДЕР Лоток перф./неперф. замковый</t>
  </si>
  <si>
    <t>ЛПМЗ/ЛМЗ 100х100-1,5-3000 ЛИДЕР Лоток перф./неперф. замковый</t>
  </si>
  <si>
    <t>ЛПМЗ/ЛМЗ 150х50-0,55-3000 ЛИДЕР Лоток перф./неперф. замковый</t>
  </si>
  <si>
    <t>ЛПМЗ/ЛМЗ 150х50-0,7-3000 ЛИДЕР Лоток перф./неперф. замковый</t>
  </si>
  <si>
    <t>ЛПМЗ/ЛМЗ 150х50-1-3000 ЛИДЕР Лоток перф./неперф. замковый</t>
  </si>
  <si>
    <t>ЛПМЗ/ЛМЗ 150х50-1,2-3000 ЛИДЕР Лоток перф./неперф. замковый</t>
  </si>
  <si>
    <t>ЛПМЗ/ЛМЗ 150х50-1,5-3000 ЛИДЕР Лоток перф./неперф. замковый</t>
  </si>
  <si>
    <t>ЛПМЗ/ЛМЗ 150х60-0,7-3000 ЛИДЕР Лоток перф./неперф. замковый</t>
  </si>
  <si>
    <t>ЛПМЗ/ЛМЗ 150х60-1-3000 ЛИДЕР Лоток перф./неперф. замковый</t>
  </si>
  <si>
    <t>ЛПМЗ/ЛМЗ 150х60-1,2-3000 ЛИДЕР Лоток перф./неперф. замковый</t>
  </si>
  <si>
    <t>ЛПМЗ/ЛМЗ 150х60-1,5-3000 ЛИДЕР Лоток перф./неперф. замковый</t>
  </si>
  <si>
    <t>ЛПМЗ/ЛМЗ 150х70-0,7-3000 ЛИДЕР Лоток перф./неперф. замковый</t>
  </si>
  <si>
    <t>ЛПМЗ/ЛМЗ 150х70-1-3000 ЛИДЕР Лоток перф./неперф. замковый</t>
  </si>
  <si>
    <t>ЛПМЗ/ЛМЗ 150х70-1,2-3000 ЛИДЕР Лоток перф./неперф. замковый</t>
  </si>
  <si>
    <t>ЛПМЗ/ЛМЗ 150х70-1,5-3000 ЛИДЕР Лоток перф./неперф. замковый</t>
  </si>
  <si>
    <t>ЛПМЗ/ЛМЗ 150х80-0,7-3000 ЛИДЕР Лоток перф./неперф. замковый</t>
  </si>
  <si>
    <t>ЛПМЗ/ЛМЗ 150х80-1-3000 ЛИДЕР Лоток перф./неперф. замковый</t>
  </si>
  <si>
    <t>ЛПМЗ/ЛМЗ 150х80-1,2-3000 ЛИДЕР Лоток перф./неперф. замковый</t>
  </si>
  <si>
    <t>ЛПМЗ/ЛМЗ 150х80-1,5-3000 ЛИДЕР Лоток перф./неперф. замковый</t>
  </si>
  <si>
    <t>ЛПМЗ/ЛМЗ 150х100-0,7-3000 ЛИДЕР Лоток перф./неперф. замковый</t>
  </si>
  <si>
    <t>ЛПМЗ/ЛМЗ 150х100-1-3000 ЛИДЕР Лоток перф./неперф. замковый</t>
  </si>
  <si>
    <t>ЛПМЗ/ЛМЗ 150х100-1,2-3000 ЛИДЕР Лоток перф./неперф. замковый</t>
  </si>
  <si>
    <t>ЛПМЗ/ЛМЗ 150х100-1,5-3000 ЛИДЕР Лоток перф./неперф. замковый</t>
  </si>
  <si>
    <t>ЛПМЗ/ЛМЗ 150х150-0,7-3000 ЛИДЕР Лоток перф./неперф. замковый</t>
  </si>
  <si>
    <t>ЛПМЗ/ЛМЗ 150х150-1-3000 ЛИДЕР Лоток перф./неперф. замковый</t>
  </si>
  <si>
    <t>ЛПМЗ/ЛМЗ 150х150-1,2-3000 ЛИДЕР Лоток перф./неперф. замковый</t>
  </si>
  <si>
    <t>ЛПМЗ/ЛМЗ 150х150-1,5-3000 ЛИДЕР Лоток перф./неперф. замковый</t>
  </si>
  <si>
    <t>ЛПМЗ/ЛМЗ 200х50-0,55-3000 ЛИДЕР Лоток перф./неперф. замковый</t>
  </si>
  <si>
    <t>ЛПМЗ/ЛМЗ 200х50-0,7-3000 ЛИДЕР Лоток перф./неперф. замковый</t>
  </si>
  <si>
    <t>ЛПМЗ/ЛМЗ 200х50-1-3000 ЛИДЕР Лоток перф./неперф. замковый</t>
  </si>
  <si>
    <t>ЛПМЗ/ЛМЗ 200х50-1,2-3000 ЛИДЕР Лоток перф./неперф. замковый</t>
  </si>
  <si>
    <t>ЛПМЗ/ЛМЗ 200х50-1,5-3000 ЛИДЕР Лоток перф./неперф. замковый</t>
  </si>
  <si>
    <t>ЛПМЗ/ЛМЗ 200х60-0,7-3000 ЛИДЕР Лоток перф./неперф. замковый</t>
  </si>
  <si>
    <t>ЛПМЗ/ЛМЗ 200х60-1-3000 ЛИДЕР Лоток перф./неперф. замковый</t>
  </si>
  <si>
    <t>ЛПМЗ/ЛМЗ 200х60-1,2-3000 ЛИДЕР Лоток перф./неперф. замковый</t>
  </si>
  <si>
    <t>ЛПМЗ/ЛМЗ 200х60-1,5-3000 ЛИДЕР Лоток перф./неперф. замковый</t>
  </si>
  <si>
    <t>ЛПМЗ/ЛМЗ 200х70-0,7-3000 ЛИДЕР Лоток перф./неперф. замковый</t>
  </si>
  <si>
    <t>ЛПМЗ/ЛМЗ 200х70-1-3000 ЛИДЕР Лоток перф./неперф. замковый</t>
  </si>
  <si>
    <t>ЛПМЗ/ЛМЗ 200х70-1,2-3000 ЛИДЕР Лоток перф./неперф. замковый</t>
  </si>
  <si>
    <t>ЛПМЗ/ЛМЗ 200х70-1,5-3000 ЛИДЕР Лоток перф./неперф. замковый</t>
  </si>
  <si>
    <t>ЛПМЗ/ЛМЗ 200х80-0,7-3000 ЛИДЕР Лоток перф./неперф. замковый</t>
  </si>
  <si>
    <t>ЛПМЗ/ЛМЗ 200х80-1-3000 ЛИДЕР Лоток перф./неперф. замковый</t>
  </si>
  <si>
    <t>ЛПМЗ/ЛМЗ 200х80-1,2-3000 ЛИДЕР Лоток перф./неперф. замковый</t>
  </si>
  <si>
    <t>ЛПМЗ/ЛМЗ 200х80-1,5-3000 ЛИДЕР Лоток перф./неперф. замковый</t>
  </si>
  <si>
    <t>ЛПМЗ/ЛМЗ 200х100-0,7-3000 ЛИДЕР Лоток перф./неперф. замковый</t>
  </si>
  <si>
    <t>ЛПМЗ/ЛМЗ 200х100-1-3000 ЛИДЕР Лоток перф./неперф. замковый</t>
  </si>
  <si>
    <t>ЛПМЗ/ЛМЗ 200х100-1,2-3000 ЛИДЕР Лоток перф./неперф. замковый</t>
  </si>
  <si>
    <t>ЛПМЗ/ЛМЗ 200х100-1,5-3000 ЛИДЕР Лоток перф./неперф. замковый</t>
  </si>
  <si>
    <t>ЛПМЗ/ЛМЗ 200х150-0,7-3000 ЛИДЕР Лоток перф./неперф. замковый</t>
  </si>
  <si>
    <t>ЛПМЗ/ЛМЗ 200х150-1-3000 ЛИДЕР Лоток перф./неперф. замковый</t>
  </si>
  <si>
    <t>ЛПМЗ/ЛМЗ 200х150-1,2-3000 ЛИДЕР Лоток перф./неперф. замковый</t>
  </si>
  <si>
    <t>ЛПМЗ/ЛМЗ 200х150-1,5-3000 ЛИДЕР Лоток перф./неперф. замковый</t>
  </si>
  <si>
    <t>ЛПМЗ/ЛМЗ 200х200-0,7-3000 ЛИДЕР Лоток перф./неперф. замковый</t>
  </si>
  <si>
    <t>ЛПМЗ/ЛМЗ 200х200-1-3000 ЛИДЕР Лоток перф./неперф. замковый</t>
  </si>
  <si>
    <t>ЛПМЗ/ЛМЗ 200х200-1,2-3000 ЛИДЕР Лоток перф./неперф. замковый</t>
  </si>
  <si>
    <t>ЛПМЗ/ЛМЗ 200х200-1,5-3000 ЛИДЕР Лоток перф./неперф. замковый</t>
  </si>
  <si>
    <t>ЛПМЗ/ЛМЗ 300х50-0,7-3000 ЛИДЕР Лоток перф./неперф. замковый</t>
  </si>
  <si>
    <t>ЛПМЗ/ЛМЗ 300х50-1-3000 ЛИДЕР Лоток перф./неперф. замковый</t>
  </si>
  <si>
    <t>ЛПМЗ/ЛМЗ 300х50-1,2-3000 ЛИДЕР Лоток перф./неперф. замковый</t>
  </si>
  <si>
    <t>ЛПМЗ/ЛМЗ 300х50-1,5-3000 ЛИДЕР Лоток перф./неперф. замковый</t>
  </si>
  <si>
    <t>ЛПМЗ/ЛМЗ 300х60-0,7-3000 ЛИДЕР Лоток перф./неперф. замковый</t>
  </si>
  <si>
    <t>ЛПМЗ/ЛМЗ 300х60-1-3000 ЛИДЕР Лоток перф./неперф. замковый</t>
  </si>
  <si>
    <t>ЛПМЗ/ЛМЗ 300х60-1,2-3000 ЛИДЕР Лоток перф./неперф. замковый</t>
  </si>
  <si>
    <t>ЛПМЗ/ЛМЗ 300х60-1,5-3000 ЛИДЕР Лоток перф./неперф. замковый</t>
  </si>
  <si>
    <t>ЛПМЗ/ЛМЗ 300х70-0,7-3000 ЛИДЕР Лоток перф./неперф. замковый</t>
  </si>
  <si>
    <t>ЛПМЗ/ЛМЗ 300х70-1-3000 ЛИДЕР Лоток перф./неперф. замковый</t>
  </si>
  <si>
    <t>ЛПМЗ/ЛМЗ 300х70-1,2-3000 ЛИДЕР Лоток перф./неперф. замковый</t>
  </si>
  <si>
    <t>ЛПМЗ/ЛМЗ 300х70-1,5-3000 ЛИДЕР Лоток перф./неперф. замковый</t>
  </si>
  <si>
    <t>ЛПМЗ/ЛМЗ 300х80-0,7-3000 ЛИДЕР Лоток перф./неперф. замковый</t>
  </si>
  <si>
    <t>ЛПМЗ/ЛМЗ 300х80-1-3000 ЛИДЕР Лоток перф./неперф. замковый</t>
  </si>
  <si>
    <t>ЛПМЗ/ЛМЗ 300х80-1,2-3000 ЛИДЕР Лоток перф./неперф. замковый</t>
  </si>
  <si>
    <t>ЛПМЗ/ЛМЗ 300х80-1,5-3000 ЛИДЕР Лоток перф./неперф. замковый</t>
  </si>
  <si>
    <t>ЛПМЗ/ЛМЗ 300х100-0,7-3000 ЛИДЕР Лоток перф./неперф. замковый</t>
  </si>
  <si>
    <t>ЛПМЗ/ЛМЗ 300х100-1-3000 ЛИДЕР Лоток перф./неперф. замковый</t>
  </si>
  <si>
    <t>ЛПМЗ/ЛМЗ 300х100-1,2-3000 ЛИДЕР Лоток перф./неперф. замковый</t>
  </si>
  <si>
    <t>ЛПМЗ/ЛМЗ 300х100-1,5-3000 ЛИДЕР Лоток перф./неперф. замковый</t>
  </si>
  <si>
    <t>ЛПМЗ/ЛМЗ 300х150-0,7-3000 ЛИДЕР Лоток перф./неперф. замковый</t>
  </si>
  <si>
    <t>ЛПМЗ/ЛМЗ 300х150-1-3000 ЛИДЕР Лоток перф./неперф. замковый</t>
  </si>
  <si>
    <t>ЛПМЗ/ЛМЗ 300х150-1,2-3000 ЛИДЕР Лоток перф./неперф. замковый</t>
  </si>
  <si>
    <t>ЛПМЗ/ЛМЗ 300х150-1,5-3000 ЛИДЕР Лоток перф./неперф. замковый</t>
  </si>
  <si>
    <t>ЛПМЗ/ЛМЗ 300х200-0,7-3000 ЛИДЕР Лоток перф./неперф. замковый</t>
  </si>
  <si>
    <t>ЛПМЗ/ЛМЗ 300х200-1-3000 ЛИДЕР Лоток перф./неперф. замковый</t>
  </si>
  <si>
    <t>ЛПМЗ/ЛМЗ 300х200-1,2-3000 ЛИДЕР Лоток перф./неперф. замковый</t>
  </si>
  <si>
    <t>ЛПМЗ/ЛМЗ 300х200-1,5-3000 ЛИДЕР Лоток перф./неперф. замковый</t>
  </si>
  <si>
    <t>ЛПМЗ/ЛМЗ 400х50-0,7-3000 ЛИДЕР Лоток перф./неперф. замковый</t>
  </si>
  <si>
    <t>ЛПМЗ/ЛМЗ 400х50-1-3000 ЛИДЕР Лоток перф./неперф. замковый</t>
  </si>
  <si>
    <t>ЛПМЗ/ЛМЗ 400х50-1,2-3000 ЛИДЕР Лоток перф./неперф. замковый</t>
  </si>
  <si>
    <t>ЛПМЗ/ЛМЗ 400х50-1,5-3000 ЛИДЕР Лоток перф./неперф. замковый</t>
  </si>
  <si>
    <t>ЛПМЗ/ЛМЗ 400х60-0,7-3000 ЛИДЕР Лоток перф./неперф. замковый</t>
  </si>
  <si>
    <t>ЛПМЗ/ЛМЗ 400х60-1-3000 ЛИДЕР Лоток перф./неперф. замковый</t>
  </si>
  <si>
    <t>ЛПМЗ/ЛМЗ 400х60-1,2-3000 ЛИДЕР Лоток перф./неперф. замковый</t>
  </si>
  <si>
    <t>ЛПМЗ/ЛМЗ 400х60-1,5-3000 ЛИДЕР Лоток перф./неперф. замковый</t>
  </si>
  <si>
    <t>ЛПМЗ/ЛМЗ 400х70-0,7-3000 ЛИДЕР Лоток перф./неперф. замковый</t>
  </si>
  <si>
    <t>ЛПМЗ/ЛМЗ 400х70-1-3000 ЛИДЕР Лоток перф./неперф. замковый</t>
  </si>
  <si>
    <t>ЛПМЗ/ЛМЗ 400х70-1,2-3000 ЛИДЕР Лоток перф./неперф. замковый</t>
  </si>
  <si>
    <t>ЛПМЗ/ЛМЗ 400х70-1,5-3000 ЛИДЕР Лоток перф./неперф. замковый</t>
  </si>
  <si>
    <t>ЛПМЗ/ЛМЗ 400х80-0,7-3000 ЛИДЕР Лоток перф./неперф. замковый</t>
  </si>
  <si>
    <t>ЛПМЗ/ЛМЗ 400х80-1-3000 ЛИДЕР Лоток перф./неперф. замковый</t>
  </si>
  <si>
    <t>ЛПМЗ/ЛМЗ 400х80-1,2-3000 ЛИДЕР Лоток перф./неперф. замковый</t>
  </si>
  <si>
    <t>ЛПМЗ/ЛМЗ 400х80-1,5-3000 ЛИДЕР Лоток перф./неперф. замковый</t>
  </si>
  <si>
    <t>ЛПМЗ/ЛМЗ 400х100-0,7-3000 ЛИДЕР Лоток перф./неперф. замковый</t>
  </si>
  <si>
    <t>ЛПМЗ/ЛМЗ 400х100-1-3000 ЛИДЕР Лоток перф./неперф. замковый</t>
  </si>
  <si>
    <t>ЛПМЗ/ЛМЗ 400х100-1,2-3000 ЛИДЕР Лоток перф./неперф. замковый</t>
  </si>
  <si>
    <t>ЛПМЗ/ЛМЗ 400х100-1,5-3000 ЛИДЕР Лоток перф./неперф. замковый</t>
  </si>
  <si>
    <t>ЛПМЗ/ЛМЗ 400х150-0,7-3000 ЛИДЕР Лоток перф./неперф. замковый</t>
  </si>
  <si>
    <t>ЛПМЗ/ЛМЗ 400х150-1-3000 ЛИДЕР Лоток перф./неперф. замковый</t>
  </si>
  <si>
    <t>ЛПМЗ/ЛМЗ 400х150-1,2-3000 ЛИДЕР Лоток перф./неперф. замковый</t>
  </si>
  <si>
    <t>ЛПМЗ/ЛМЗ 400х150-1,5-3000 ЛИДЕР Лоток перф./неперф. замковый</t>
  </si>
  <si>
    <t>ЛПМЗ/ЛМЗ 400х200-0,7-3000 ЛИДЕР Лоток перф./неперф. замковый</t>
  </si>
  <si>
    <t>ЛПМЗ/ЛМЗ 400х200-1-3000 ЛИДЕР Лоток перф./неперф. замковый</t>
  </si>
  <si>
    <t>ЛПМЗ/ЛМЗ 400х200-1,2-3000 ЛИДЕР Лоток перф./неперф. замковый</t>
  </si>
  <si>
    <t>ЛПМЗ/ЛМЗ 400х200-1,5-3000 ЛИДЕР Лоток перф./неперф. замковый</t>
  </si>
  <si>
    <t>ЛПМЗ/ЛМЗ 500х50-1-3000 ЛИДЕР Лоток перф./неперф. замковый</t>
  </si>
  <si>
    <t>ЛПМЗ/ЛМЗ 500х50-1,2-3000 ЛИДЕР Лоток перф./неперф. замковый</t>
  </si>
  <si>
    <t>ЛПМЗ/ЛМЗ 500х50-1,5-3000 ЛИДЕР Лоток перф./неперф. замковый</t>
  </si>
  <si>
    <t>ЛПМЗ/ЛМЗ 500х60-1-3000 ЛИДЕР Лоток перф./неперф. замковый</t>
  </si>
  <si>
    <t>ЛПМЗ/ЛМЗ 500х60-1,2-3000 ЛИДЕР Лоток перф./неперф. замковый</t>
  </si>
  <si>
    <t>ЛПМЗ/ЛМЗ 500х60-1,5-3000 ЛИДЕР Лоток перф./неперф. замковый</t>
  </si>
  <si>
    <t>ЛПМЗ/ЛМЗ 500х70-1-3000 ЛИДЕР Лоток перф./неперф. замковый</t>
  </si>
  <si>
    <t>ЛПМЗ/ЛМЗ 500х70-1,2-3000 ЛИДЕР Лоток перф./неперф. замковый</t>
  </si>
  <si>
    <t>ЛПМЗ/ЛМЗ 500х70-1,5-3000 ЛИДЕР Лоток перф./неперф. замковый</t>
  </si>
  <si>
    <t>ЛПМЗ/ЛМЗ 500х80-1-3000 ЛИДЕР Лоток перф./неперф. замковый</t>
  </si>
  <si>
    <t>ЛПМЗ/ЛМЗ 500х80-1,2-3000 ЛИДЕР Лоток перф./неперф. замковый</t>
  </si>
  <si>
    <t>ЛПМЗ/ЛМЗ 500х80-1,5-3000 ЛИДЕР Лоток перф./неперф. замковый</t>
  </si>
  <si>
    <t>ЛПМЗ/ЛМЗ 500х100-1-3000 ЛИДЕР Лоток перф./неперф. замковый</t>
  </si>
  <si>
    <t>ЛПМЗ/ЛМЗ 500х100-1,2-3000 ЛИДЕР Лоток перф./неперф. замковый</t>
  </si>
  <si>
    <t>ЛПМЗ/ЛМЗ 500х100-1,5-3000 ЛИДЕР Лоток перф./неперф. замковый</t>
  </si>
  <si>
    <t>ЛПМЗ/ЛМЗ 500х150-1-3000 ЛИДЕР Лоток перф./неперф. замковый</t>
  </si>
  <si>
    <t>ЛПМЗ/ЛМЗ 500х150-1,2-3000 ЛИДЕР Лоток перф./неперф. замковый</t>
  </si>
  <si>
    <t>ЛПМЗ/ЛМЗ 500х150-1,5-3000 ЛИДЕР Лоток перф./неперф. замковый</t>
  </si>
  <si>
    <t>ЛПМЗ/ЛМЗ 500х200-1-3000 ЛИДЕР Лоток перф./неперф. замковый</t>
  </si>
  <si>
    <t>ЛПМЗ/ЛМЗ 500х200-1,2-3000 ЛИДЕР Лоток перф./неперф. замковый</t>
  </si>
  <si>
    <t>ЛПМЗ/ЛМЗ 500х200-1,5-3000 ЛИДЕР Лоток перф./неперф. замковый</t>
  </si>
  <si>
    <t>ЛПМЗ/ЛМЗ 600х50-1-3000 ЛИДЕР Лоток перф./неперф. замковый</t>
  </si>
  <si>
    <t>ЛПМЗ/ЛМЗ 600х50-1,2-3000 ЛИДЕР Лоток перф./неперф. замковый</t>
  </si>
  <si>
    <t>ЛПМЗ/ЛМЗ 600х50-1,5-3000 ЛИДЕР Лоток перф./неперф. замковый</t>
  </si>
  <si>
    <t>ЛПМЗ/ЛМЗ 600х60-1-3000 ЛИДЕР Лоток перф./неперф. замковый</t>
  </si>
  <si>
    <t>ЛПМЗ/ЛМЗ 600х60-1,2-3000 ЛИДЕР Лоток перф./неперф. замковый</t>
  </si>
  <si>
    <t>ЛПМЗ/ЛМЗ 600х60-1,5-3000 ЛИДЕР Лоток перф./неперф. замковый</t>
  </si>
  <si>
    <t>ЛПМЗ/ЛМЗ 600х70-1-3000 ЛИДЕР Лоток перф./неперф. замковый</t>
  </si>
  <si>
    <t>ЛПМЗ/ЛМЗ 600х70-1,2-3000 ЛИДЕР Лоток перф./неперф. замковый</t>
  </si>
  <si>
    <t>ЛПМЗ/ЛМЗ 600х70-1,5-3000 ЛИДЕР Лоток перф./неперф. замковый</t>
  </si>
  <si>
    <t>ЛПМЗ/ЛМЗ 600х80-1-3000 ЛИДЕР Лоток перф./неперф. замковый</t>
  </si>
  <si>
    <t>ЛПМЗ/ЛМЗ 600х80-1,2-3000 ЛИДЕР Лоток перф./неперф. замковый</t>
  </si>
  <si>
    <t>ЛПМЗ/ЛМЗ 600х80-1,5-3000 ЛИДЕР Лоток перф./неперф. замковый</t>
  </si>
  <si>
    <t>ЛПМЗ/ЛМЗ 600х100-1-3000 ЛИДЕР Лоток перф./неперф. замковый</t>
  </si>
  <si>
    <t>ЛПМЗ/ЛМЗ 600х100-1,2-3000 ЛИДЕР Лоток перф./неперф. замковый</t>
  </si>
  <si>
    <t>ЛПМЗ/ЛМЗ 600х100-1,5-3000 ЛИДЕР Лоток перф./неперф. замковый</t>
  </si>
  <si>
    <t>ЛПМЗ/ЛМЗ 600х150-1-3000 ЛИДЕР Лоток перф./неперф. замковый</t>
  </si>
  <si>
    <t>ЛПМЗ/ЛМЗ 600х150-1,2-3000 ЛИДЕР Лоток перф./неперф. замковый</t>
  </si>
  <si>
    <t>ЛПМЗ/ЛМЗ 600х150-1,5-3000 ЛИДЕР Лоток перф./неперф. замковый</t>
  </si>
  <si>
    <t>ЛПМЗ/ЛМЗ 600х200-1-3000 ЛИДЕР Лоток перф./неперф. замковый</t>
  </si>
  <si>
    <t>ЛПМЗ/ЛМЗ 600х200-1,2-3000 ЛИДЕР Лоток перф./неперф. замковый</t>
  </si>
  <si>
    <t>ЛПМЗ/ЛМЗ 600х200-1,5-3000 ЛИДЕР Лоток перф./неперф. замковый</t>
  </si>
  <si>
    <t>Лотки замковые БЫСТРЫЙ МОНТАЖ</t>
  </si>
  <si>
    <t>КПСПТ-150 Крепление приварное для стойки СПТ (без покрытия) 46х150х4,0мм</t>
  </si>
  <si>
    <t>КПСПТ-100 Крепление приварное для стойки СПТ (без покрытия) 46х100х4,0мм</t>
  </si>
  <si>
    <t>УМ ЛИДЕР Уголок монтажный (2,0мм)</t>
  </si>
  <si>
    <t>ППД потолочно-поворотный держатель ( опора СПТ 35х30) 2,0мм
(возможно исполнение для стоек из профиля любого размера)</t>
  </si>
  <si>
    <t>ПСПУ потолочная скоба поворотная универсальная ( опора СПТ 35х30)  2,0мм
(возможно исполнение для стоек из профиля любого размера)</t>
  </si>
  <si>
    <t>УКПЛ ЛИДЕР Унитарный кронштейн потолочный (для СПТ и СНП)  2,0мм</t>
  </si>
  <si>
    <t>УКПУ ЛИДЕР Унитарный кронштейн потолочный (для стоек 56х40)  2,0мм</t>
  </si>
  <si>
    <t>ПЛ-С ЛИДЕР 50х50х3000х1,5 Профиль перфорированный С - образный (Траверса монтажная)</t>
  </si>
  <si>
    <t>ПЛ-С ЛИДЕР 50х50х3000х3,0 Профиль перфорированный С - образный (Траверса монтажная)</t>
  </si>
  <si>
    <t>ПЛ-С ЛИДЕР 50х50х3000х2,0 Профиль перфорированный С - образный (Траверса монтажная)</t>
  </si>
  <si>
    <t>ПЛ-С ЛИДЕР 50х50х3000х2,5 Профиль перфорированный С - образный (Траверса монтажная)</t>
  </si>
  <si>
    <t>ПЛ-С 50х50х3000-1,5</t>
  </si>
  <si>
    <t>ПЛ-С 50х50х3000-2,0</t>
  </si>
  <si>
    <t>ПЛ-С 50х50х3000-2,5</t>
  </si>
  <si>
    <t>ПЛ-С 50х50х3000-3,0</t>
  </si>
  <si>
    <t xml:space="preserve">
Наименование   
ЛПМЗ перфорированные  (Быстрый Монтаж)
ЛМЗ неперфорированныезамковые лотки (Быстрый Монтаж) 
Рекомендуемое соединение с помощью: БМ8х16 + ГМ8сб
</t>
  </si>
  <si>
    <t>ПЛК</t>
  </si>
  <si>
    <t>Прижим крышек универсальный "ЛИДЕР"</t>
  </si>
  <si>
    <t>УШИУ</t>
  </si>
  <si>
    <t xml:space="preserve">УШИУ ЛИДЕР Универсальный шарнир с изменяемым углом для шпильки М12 (комплект) (Сендзимир невозможен) 
Примечение: Варианты исполнения уточняйте у Вашего менеджера. </t>
  </si>
  <si>
    <t>Углы и отводы листовых лотков замковые</t>
  </si>
  <si>
    <t>Углы лестничных лотков НЛЗ</t>
  </si>
  <si>
    <t>Крышки к углам замковым</t>
  </si>
  <si>
    <r>
      <t>·</t>
    </r>
    <r>
      <rPr>
        <sz val="7"/>
        <color indexed="18"/>
        <rFont val="Times New Roman"/>
        <family val="1"/>
        <charset val="204"/>
      </rPr>
      <t xml:space="preserve">         </t>
    </r>
    <r>
      <rPr>
        <b/>
        <sz val="10"/>
        <color indexed="18"/>
        <rFont val="Arial"/>
        <family val="2"/>
        <charset val="204"/>
      </rPr>
      <t>Рубка гильотиной</t>
    </r>
    <r>
      <rPr>
        <sz val="10"/>
        <color indexed="18"/>
        <rFont val="Arial"/>
        <family val="2"/>
        <charset val="204"/>
      </rPr>
      <t>: рубим оцинкованную и х/к сталь 0,5-6 мм, алюминий 0,5-5 мм, а также нержавеющую сталь 0,5-4 мм. Данный вид обработки стали обеспечивает гладкий срез без зазубрин и заусенцев</t>
    </r>
  </si>
  <si>
    <r>
      <t>·</t>
    </r>
    <r>
      <rPr>
        <sz val="7"/>
        <color indexed="18"/>
        <rFont val="Times New Roman"/>
        <family val="1"/>
        <charset val="204"/>
      </rPr>
      <t xml:space="preserve">         </t>
    </r>
    <r>
      <rPr>
        <b/>
        <sz val="10"/>
        <color indexed="18"/>
        <rFont val="Arial"/>
        <family val="2"/>
        <charset val="204"/>
      </rPr>
      <t>Гибка стали</t>
    </r>
    <r>
      <rPr>
        <sz val="10"/>
        <color indexed="18"/>
        <rFont val="Arial"/>
        <family val="2"/>
        <charset val="204"/>
      </rPr>
      <t>: гнём оцинкованную, холоднокатаную и нержавеющую сталь, а также медь и алюминий толщиной от 0,5 до 6 мм и выше. Максимальная длина заготовки – 3 м.  Наши гибочные технологии позволяют изготовить в день более 1000 изделий</t>
    </r>
  </si>
  <si>
    <r>
      <t>·</t>
    </r>
    <r>
      <rPr>
        <sz val="7"/>
        <color indexed="18"/>
        <rFont val="Times New Roman"/>
        <family val="1"/>
        <charset val="204"/>
      </rPr>
      <t xml:space="preserve">         </t>
    </r>
    <r>
      <rPr>
        <b/>
        <sz val="10"/>
        <color indexed="18"/>
        <rFont val="Arial"/>
        <family val="2"/>
        <charset val="204"/>
      </rPr>
      <t>Перфорирование стали</t>
    </r>
    <r>
      <rPr>
        <sz val="10"/>
        <color indexed="18"/>
        <rFont val="Arial"/>
        <family val="2"/>
        <charset val="204"/>
      </rPr>
      <t>: нанесение перфорации (как стандартной, так и изготовленной по чертежам или эскизам клиента) на листовую сталь 0,5-6,0 мм</t>
    </r>
  </si>
  <si>
    <t>3. Перфопрофили длиной до 3000мм (возможность изготовления и стоиомость - по согласованию).</t>
  </si>
  <si>
    <t xml:space="preserve"> Цена (Нерж. Сталь 
AISI 409/304)  </t>
  </si>
  <si>
    <t>КПНЛ-60</t>
  </si>
  <si>
    <t>КПНЛ-60 ЛИДЕР Кронштейн подвеса настенный 60мм</t>
  </si>
  <si>
    <t>КПНЛ-100 ЛИДЕР Кронштейн подвеса настенный 100мм</t>
  </si>
  <si>
    <t>КПНЛ-150 ЛИДЕР Кронштейн подвеса настенный 150мм</t>
  </si>
  <si>
    <t>КПНЛ-200 ЛИДЕР Кронштейн подвеса настенный 200мм</t>
  </si>
  <si>
    <t>КПНЛ-300 ЛИДЕР Кронштейн подвеса настенный 300мм</t>
  </si>
  <si>
    <t>КПНЛ-400 ЛИДЕР Кронштейн подвеса настенный 400мм</t>
  </si>
  <si>
    <t>КПНЛ-500 ЛИДЕР Кронштейн подвеса настенный 500мм</t>
  </si>
  <si>
    <t>КПНЛ-600 ЛИДЕР Кронштейн подвеса настенный 600мм</t>
  </si>
  <si>
    <t>ПШв1 60х40-1,5 ЛИДЕР Швеллер перфорированный по основанию</t>
  </si>
  <si>
    <t>ПШв1 60х40-2,0 ЛИДЕР Швеллер перфорированный по основанию</t>
  </si>
  <si>
    <t>ПШв1 60х40-2,5 ЛИДЕР Швеллер перфорированный по основанию</t>
  </si>
  <si>
    <t>ПШв1 60х40-3,0 ЛИДЕР Швеллер перфорированный по основанию</t>
  </si>
  <si>
    <t>ПШв1 60х40-1,5</t>
  </si>
  <si>
    <t>ПШв1 60х40-2,0</t>
  </si>
  <si>
    <t>ПШв1 60х40-2,5</t>
  </si>
  <si>
    <t>ПШв1 60х40-3,0</t>
  </si>
  <si>
    <t>ПШв1 60х40-4,0</t>
  </si>
  <si>
    <t>ПШв1 60х40-4,0 ЛИДЕР Швеллер перфорированный по основанию (Сендзимир не возможен)</t>
  </si>
  <si>
    <t>ПШВ3 60х40-1,5 ЛИДЕР Швеллер перфорированный по трем сторонам</t>
  </si>
  <si>
    <t>ПШВ3 60х40-2,0 ЛИДЕР Швеллер перфорированный по трем сторонам</t>
  </si>
  <si>
    <t>ПШВ3 60х40-2,5 ЛИДЕР Швеллер перфорированный по трем сторонам</t>
  </si>
  <si>
    <t>ПШВ3 60х40-3,0 ЛИДЕР Швеллер перфорированный по трем сторонам</t>
  </si>
  <si>
    <t>ПШВ3 60х40-4,0 ЛИДЕР Швеллер перфорированный по трем сторонам (Сендзимир не возможен)</t>
  </si>
  <si>
    <t>ПШВ3 60х40-1,5</t>
  </si>
  <si>
    <t>ПШВ3 60х40-2,0</t>
  </si>
  <si>
    <t>ПШВ3 60х40-2,5</t>
  </si>
  <si>
    <t>ПШВ3 60х40-3,0</t>
  </si>
  <si>
    <t>ПШВ3 60х40-4,0</t>
  </si>
  <si>
    <t>МО, г. Пушкино, мкр. Мамонтовка, ул.Рабочая, д.1, офис 6
+7 (495) 107-00-10
+7 (800) 222-02-76
zakaz@lotki-lider.ru</t>
  </si>
  <si>
    <t>Проволочные лотки</t>
  </si>
  <si>
    <t xml:space="preserve">Листовые лотки     </t>
  </si>
  <si>
    <t>Пластины монтажные</t>
  </si>
  <si>
    <r>
      <t xml:space="preserve">Двойной Страт-профиль (траверса) 3000 мм 41х41х1,2 </t>
    </r>
    <r>
      <rPr>
        <sz val="10"/>
        <color rgb="FFFF0000"/>
        <rFont val="Arial Cyr"/>
        <charset val="204"/>
      </rPr>
      <t>новинка</t>
    </r>
  </si>
  <si>
    <t>Оглавление &gt;</t>
  </si>
  <si>
    <t>Фотооглавление &gt;</t>
  </si>
  <si>
    <t>Нержавеющие аксессуары  &gt;&gt;&gt;&gt;</t>
  </si>
  <si>
    <t xml:space="preserve">                                                      Аксессуары для проволочного лотка ЛИДЕР                                               </t>
  </si>
  <si>
    <t>Аксессуары для проволочного лотка Лидер</t>
  </si>
  <si>
    <t>ПРОВОЛОЧНЫЕ ЛОТКИ ПОТОЛОЧНЫЕ "ЛИДЕР"</t>
  </si>
  <si>
    <t>Выберите по основанию, борту или толщине &gt;&gt;&gt;</t>
  </si>
  <si>
    <t>Выберите по основанию, борту или толщине &gt;&gt;</t>
  </si>
  <si>
    <t>Перегородка лотка, Перегородка перфорированная, Перегородка перфорированная замковая     
 Перегородка лотка " Лидер"   изготавливаются из холоднокатной  малоуглеродистой рулонной стали  марки 08 ПС (ГОСТ 14918-80), толщиной 0,55-1,5мм, оцинкованной (метод Т.Сендзимира) Используются для  укладки и защиты кабельных линий и изолированных  проводов напряжением не более 1000в. на несущих конструкциях.</t>
  </si>
  <si>
    <t>Расчет индивидуально</t>
  </si>
  <si>
    <t xml:space="preserve">Короба ККБ     </t>
  </si>
  <si>
    <t>Фотооглавление &gt;&gt;&gt;</t>
  </si>
  <si>
    <r>
      <t xml:space="preserve">Фотооглавление </t>
    </r>
    <r>
      <rPr>
        <b/>
        <sz val="14"/>
        <rFont val="Calibri"/>
        <family val="2"/>
        <charset val="204"/>
        <scheme val="minor"/>
      </rPr>
      <t>&gt;</t>
    </r>
  </si>
  <si>
    <t>Фирменные С - профили Лидер с перфорацией по основанию или  по бортам* (опция +5% к стоимости уточняйте у менеджера)
Цены за 1 погонный метр, длина возможна до 3000мм  можно заказать соединители для удлинения по стомости коэф. 0,4 от стоимости метра профиля внутренние и 0,45 от стоимости метра наружние.   Допускаются небольшие смещения по оси перфорации, но не более чем на 1/20 от ширины основания профиля.</t>
  </si>
  <si>
    <r>
      <t>Прайс  на кабеленесущие системы и аксессуары ТМ "ЛИДЕР"
Официальным дистрибьюторам значительные скидки.</t>
    </r>
    <r>
      <rPr>
        <sz val="12"/>
        <rFont val="Arial"/>
        <family val="2"/>
        <charset val="204"/>
      </rPr>
      <t xml:space="preserve">
</t>
    </r>
  </si>
  <si>
    <r>
      <t xml:space="preserve">
Официальным дистрибьюторам значительные скидки.</t>
    </r>
    <r>
      <rPr>
        <sz val="12"/>
        <rFont val="Arial"/>
        <family val="2"/>
        <charset val="204"/>
      </rPr>
      <t xml:space="preserve">
</t>
    </r>
  </si>
  <si>
    <t xml:space="preserve">Цены указаны включая НДС
</t>
  </si>
  <si>
    <t>Проволочные лотки "ЛИДЕР"</t>
  </si>
  <si>
    <t>Перфорированные лотки "ЛИДЕР"</t>
  </si>
  <si>
    <t>Неперфорированные лотки "ЛИДЕР"</t>
  </si>
  <si>
    <t>Лестничные лотки "ЛИДЕР"</t>
  </si>
  <si>
    <t xml:space="preserve">НЛЗ 200х100-1,5-3000 ЛИДЕР Лестничный 
лоток замковый  </t>
  </si>
  <si>
    <t>СТРАТ система "ЛИДЕР"</t>
  </si>
  <si>
    <t>Соединители для лотков "ЛИДЕР"</t>
  </si>
  <si>
    <t>Монтажная система для лотков завода "ЛИДЕР"</t>
  </si>
  <si>
    <t>Профили монтажные "ЛИДЕР"</t>
  </si>
  <si>
    <t>Короба "ЛИДЕР"</t>
  </si>
  <si>
    <t xml:space="preserve">  ЛМЗУ -Угол горизонтальный замковый 90 град , У-угол (90 и 45 град), П-подъем (90 и 45 град), С-спуск (90 и 45град), О-отвод, ППВЗ- переход по высоте, ППЦЗ- переход по ширине центральный, Т--секция, Х-секция. ЛМЗУи- изменяемый угол.  ЛМЗТн- Т-секция вниз, ЛМЗТв - Тсекция вверх, ЛМЗСр -Спуск с разворотом на 90 или 180 градусов, ЛМЗПр - Подъем с разворотом на 90 или 180 градусов. 
Изготовим по желанию заказчика любой переход по ширине, по высоте, с переворотом, поворотом вертикальный или горизонтальный с поворотом. </t>
  </si>
  <si>
    <t>Цена (Цинк Гальваника)</t>
  </si>
  <si>
    <t>Х</t>
  </si>
  <si>
    <t xml:space="preserve">Проводники </t>
  </si>
  <si>
    <t xml:space="preserve">Соединители   </t>
  </si>
  <si>
    <t>7. Толщины сталей, которые мы используем при производстве изделий: 0,5 / 0,55 / 0,7 / 0,8 / 0,9 / 1,0 / 1,2 / 1,5 / 2,0 / 3,0/ 3,5/ 4,0/ 6,0/8,0/10,0/12,0</t>
  </si>
  <si>
    <r>
      <t>·</t>
    </r>
    <r>
      <rPr>
        <sz val="7"/>
        <color indexed="18"/>
        <rFont val="Times New Roman"/>
        <family val="1"/>
        <charset val="204"/>
      </rPr>
      <t xml:space="preserve">         </t>
    </r>
    <r>
      <rPr>
        <b/>
        <sz val="10"/>
        <color indexed="18"/>
        <rFont val="Arial"/>
        <family val="2"/>
        <charset val="204"/>
      </rPr>
      <t>Лазерная резка , координатно-пробивные работы, обрубка, резка ленточными пилами и т.д.</t>
    </r>
  </si>
  <si>
    <t xml:space="preserve">НЛЗ 200х200-1,2 </t>
  </si>
  <si>
    <t xml:space="preserve">НЛЗ 300х200-1,2 </t>
  </si>
  <si>
    <t xml:space="preserve">НЛЗ 400х200-1,2 </t>
  </si>
  <si>
    <t xml:space="preserve">НЛЗ 500х200-1,2 </t>
  </si>
  <si>
    <t xml:space="preserve">НЛЗ 600х200-1,2 </t>
  </si>
  <si>
    <t xml:space="preserve">НЛЗ 200х200-1,2-3000 ЛИДЕР Лестничный лоток замковый  </t>
  </si>
  <si>
    <t xml:space="preserve">НЛЗ 300х200-1,2-3000 ЛИДЕР Лестничный лоток замковый  </t>
  </si>
  <si>
    <t xml:space="preserve">НЛЗ 400х200-1,2-3000 ЛИДЕР Лестничный лоток замковый  </t>
  </si>
  <si>
    <t xml:space="preserve">НЛЗ 500х200-1,2-3000 ЛИДЕР Лестничный лоток замковый  </t>
  </si>
  <si>
    <t xml:space="preserve">НЛЗ 600х200-1,2-3000 ЛИДЕР Лестничный лоток замковый  </t>
  </si>
  <si>
    <t xml:space="preserve">НЛЗ 200х200-1,5-3000 ЛИДЕР Лестничный лоток замковый  </t>
  </si>
  <si>
    <t xml:space="preserve">НЛЗ 300х200-1,5-3000 ЛИДЕР Лестничный лоток замковый  </t>
  </si>
  <si>
    <t xml:space="preserve">НЛЗ 400х200-1,5-3000 ЛИДЕР Лестничный лоток замковый  </t>
  </si>
  <si>
    <t xml:space="preserve">НЛЗ 500х200-1,5-3000 ЛИДЕР Лестничный лоток замковый  </t>
  </si>
  <si>
    <t xml:space="preserve">НЛЗ 600х200-1,5-3000 ЛИДЕР Лестничный лоток замковый  </t>
  </si>
  <si>
    <t xml:space="preserve">НЛЗ 200х200-1,5 </t>
  </si>
  <si>
    <t xml:space="preserve">НЛЗ 300х200-1,5 </t>
  </si>
  <si>
    <t xml:space="preserve">НЛЗ 400х200-1,5 </t>
  </si>
  <si>
    <t xml:space="preserve">НЛЗ 500х200-1,5 </t>
  </si>
  <si>
    <t xml:space="preserve">НЛЗ 600х200-1,5 </t>
  </si>
  <si>
    <t>ПШв1 45х40-4,0 ЛИДЕР Швеллер перфорированный по основанию (Сендзимир не возможен)</t>
  </si>
  <si>
    <t>НЛ 200х50-2,0-3000 ЛИДЕР Лестничный лоток монтажный</t>
  </si>
  <si>
    <t xml:space="preserve">НЛ 300х50-2,0 </t>
  </si>
  <si>
    <t xml:space="preserve">НЛ 400х50-2,0 </t>
  </si>
  <si>
    <t xml:space="preserve">НЛ 500х50-2,0 </t>
  </si>
  <si>
    <t xml:space="preserve">НЛ 600х50-2,0 </t>
  </si>
  <si>
    <t xml:space="preserve">НЛ 200х60-2,0 </t>
  </si>
  <si>
    <t xml:space="preserve">НЛ 300х60-2,0 </t>
  </si>
  <si>
    <t xml:space="preserve">НЛ 400х60-2,0 </t>
  </si>
  <si>
    <t xml:space="preserve">НЛ 500х60-2,0 </t>
  </si>
  <si>
    <t xml:space="preserve">НЛ 600х60-2,0 </t>
  </si>
  <si>
    <t xml:space="preserve">НЛ 200х80-2,0 </t>
  </si>
  <si>
    <t xml:space="preserve">НЛ 300х80-2,0 </t>
  </si>
  <si>
    <t xml:space="preserve">НЛ 400х80-2,0 </t>
  </si>
  <si>
    <t xml:space="preserve">НЛ 500х80-2,0 </t>
  </si>
  <si>
    <t xml:space="preserve">НЛ 600х80-2,0 </t>
  </si>
  <si>
    <t xml:space="preserve">НЛ 200х100-2,0 </t>
  </si>
  <si>
    <t xml:space="preserve">НЛ 300х100-2,0 </t>
  </si>
  <si>
    <t xml:space="preserve">НЛ 400х100-2,0 </t>
  </si>
  <si>
    <t xml:space="preserve">НЛ 500х100-2,0 </t>
  </si>
  <si>
    <t xml:space="preserve">НЛ 600х100-2,0 </t>
  </si>
  <si>
    <t xml:space="preserve">НЛ 200х200-2,0 </t>
  </si>
  <si>
    <t xml:space="preserve">НЛ 300х200-2,0 </t>
  </si>
  <si>
    <t xml:space="preserve">НЛ 400х200-2,0 </t>
  </si>
  <si>
    <t xml:space="preserve">НЛ 500х200-2,0 </t>
  </si>
  <si>
    <t xml:space="preserve">НЛ 600х200-2,0 </t>
  </si>
  <si>
    <t xml:space="preserve">НЛ 200х50-2,0 </t>
  </si>
  <si>
    <t xml:space="preserve">НЛ 300х50-2,0-3000 ЛИДЕР Лестничный лоток монтажный  </t>
  </si>
  <si>
    <t xml:space="preserve">НЛ 400х50-2,0-3000 ЛИДЕР Лестничный лоток монтажный  </t>
  </si>
  <si>
    <t xml:space="preserve">НЛ 500х50-2,0-3000 ЛИДЕР Лестничный лоток монтажный  </t>
  </si>
  <si>
    <t xml:space="preserve">НЛ 600х50-2,0-3000 ЛИДЕР Лестничный лоток монтажный  </t>
  </si>
  <si>
    <t xml:space="preserve">НЛ 200х60-2,0-3000 ЛИДЕР Лестничный лоток монтажный  </t>
  </si>
  <si>
    <t xml:space="preserve">НЛ 300х60-2,0-3000 ЛИДЕР Лестничный лоток монтажный  </t>
  </si>
  <si>
    <t xml:space="preserve">НЛ 400х60-2,0-3000 ЛИДЕР Лестничный лоток монтажный  </t>
  </si>
  <si>
    <t xml:space="preserve">НЛ 500х60-2,0-3000 ЛИДЕР Лестничный лоток монтажный  </t>
  </si>
  <si>
    <t xml:space="preserve">НЛ 600х60-2,0-3000 ЛИДЕР Лестничный лоток монтажный  </t>
  </si>
  <si>
    <t xml:space="preserve">НЛ 200х80-2,0-3000 ЛИДЕР Лестничный лоток монтажный  </t>
  </si>
  <si>
    <t xml:space="preserve">НЛ 300х80-2,0-3000 ЛИДЕР Лестничный лоток монтажный  </t>
  </si>
  <si>
    <t xml:space="preserve">НЛ 400х80-2,0-3000 ЛИДЕР Лестничный лоток монтажный  </t>
  </si>
  <si>
    <t xml:space="preserve">НЛ 500х80-2,0-3000 ЛИДЕР Лестничный лоток монтажный  </t>
  </si>
  <si>
    <t xml:space="preserve">НЛ 600х80-2,0-3000 ЛИДЕР Лестничный лоток монтажный  </t>
  </si>
  <si>
    <t xml:space="preserve">НЛ 200х100-2,0-3000 ЛИДЕР Лестничный 
лоток монтажный  </t>
  </si>
  <si>
    <t xml:space="preserve">НЛ 300х100-2,0-3000 ЛИДЕР Лестничный лоток монтажный  </t>
  </si>
  <si>
    <t xml:space="preserve">НЛ 400х100-2,0-3000 ЛИДЕР Лестничный лоток монтажный  </t>
  </si>
  <si>
    <t xml:space="preserve">НЛ 500х100-2,0-3000 ЛИДЕР Лестничный лоток монтажный  </t>
  </si>
  <si>
    <t xml:space="preserve">НЛ 600х100-2,0-3000 ЛИДЕР Лестничный лоток монтажный  </t>
  </si>
  <si>
    <t xml:space="preserve">НЛ 200х200-2,0-3000 ЛИДЕР Лестничный лоток монтажный  </t>
  </si>
  <si>
    <t xml:space="preserve">НЛ 300х200-2,0-3000 ЛИДЕР Лестничный лоток монтажный  </t>
  </si>
  <si>
    <t xml:space="preserve">НЛ 400х200-2,0-3000 ЛИДЕР Лестничный лоток монтажный  </t>
  </si>
  <si>
    <t xml:space="preserve">НЛ 500х200-2,0-3000 ЛИДЕР Лестничный лоток монтажный  </t>
  </si>
  <si>
    <t xml:space="preserve">НЛ 600х200-2,0-3000 ЛИДЕР Лестничный лоток монтажный  </t>
  </si>
  <si>
    <t xml:space="preserve">НЛ 200х50-2,5 </t>
  </si>
  <si>
    <t xml:space="preserve">НЛ 300х50-2,5 </t>
  </si>
  <si>
    <t xml:space="preserve">НЛ 400х50-2,5 </t>
  </si>
  <si>
    <t xml:space="preserve">НЛ 500х50-2,5 </t>
  </si>
  <si>
    <t xml:space="preserve">НЛ 600х50-2,5 </t>
  </si>
  <si>
    <t xml:space="preserve">НЛ 200х60-2,5 </t>
  </si>
  <si>
    <t xml:space="preserve">НЛ 300х60-2,5 </t>
  </si>
  <si>
    <t xml:space="preserve">НЛ 400х60-2,5 </t>
  </si>
  <si>
    <t xml:space="preserve">НЛ 500х60-2,5 </t>
  </si>
  <si>
    <t xml:space="preserve">НЛ 600х60-2,5 </t>
  </si>
  <si>
    <t xml:space="preserve">НЛ 200х80-2,5 </t>
  </si>
  <si>
    <t xml:space="preserve">НЛ 300х80-2,5 </t>
  </si>
  <si>
    <t xml:space="preserve">НЛ 400х80-2,5 </t>
  </si>
  <si>
    <t xml:space="preserve">НЛ 500х80-2,5 </t>
  </si>
  <si>
    <t xml:space="preserve">НЛ 600х80-2,5 </t>
  </si>
  <si>
    <t xml:space="preserve">НЛ 200х100-2,5 </t>
  </si>
  <si>
    <t xml:space="preserve">НЛ 300х100-2,5 </t>
  </si>
  <si>
    <t xml:space="preserve">НЛ 400х100-2,5 </t>
  </si>
  <si>
    <t xml:space="preserve">НЛ 500х100-2,5 </t>
  </si>
  <si>
    <t xml:space="preserve">НЛ 600х100-2,5 </t>
  </si>
  <si>
    <t xml:space="preserve">НЛ 200х200-2,5 </t>
  </si>
  <si>
    <t xml:space="preserve">НЛ 300х200-2,5 </t>
  </si>
  <si>
    <t xml:space="preserve">НЛ 400х200-2,5 </t>
  </si>
  <si>
    <t xml:space="preserve">НЛ 500х200-2,5 </t>
  </si>
  <si>
    <t xml:space="preserve">НЛ 600х200-2,5 </t>
  </si>
  <si>
    <t>НЛ 200х50-2,5-3000 ЛИДЕР Лестничный лоток монтажный</t>
  </si>
  <si>
    <t xml:space="preserve">НЛ 300х50-2,5-3000 ЛИДЕР Лестничный лоток монтажный  </t>
  </si>
  <si>
    <t xml:space="preserve">НЛ 400х50-2,5-3000 ЛИДЕР Лестничный лоток монтажный  </t>
  </si>
  <si>
    <t xml:space="preserve">НЛ 500х50-2,5-3000 ЛИДЕР Лестничный лоток монтажный  </t>
  </si>
  <si>
    <t xml:space="preserve">НЛ 600х50-2,5-3000 ЛИДЕР Лестничный лоток монтажный  </t>
  </si>
  <si>
    <t xml:space="preserve">НЛ 200х60-2,5-3000 ЛИДЕР Лестничный лоток монтажный  </t>
  </si>
  <si>
    <t xml:space="preserve">НЛ 300х60-2,5-3000 ЛИДЕР Лестничный лоток монтажный  </t>
  </si>
  <si>
    <t xml:space="preserve">НЛ 400х60-2,5-3000 ЛИДЕР Лестничный лоток монтажный  </t>
  </si>
  <si>
    <t xml:space="preserve">НЛ 500х60-2,5-3000 ЛИДЕР Лестничный лоток монтажный  </t>
  </si>
  <si>
    <t xml:space="preserve">НЛ 600х60-2,5-3000 ЛИДЕР Лестничный лоток монтажный  </t>
  </si>
  <si>
    <t xml:space="preserve">НЛ 200х80-2,5-3000 ЛИДЕР Лестничный лоток монтажный  </t>
  </si>
  <si>
    <t xml:space="preserve">НЛ 300х80-2,5-3000 ЛИДЕР Лестничный лоток монтажный  </t>
  </si>
  <si>
    <t xml:space="preserve">НЛ 400х80-2,5-3000 ЛИДЕР Лестничный лоток монтажный  </t>
  </si>
  <si>
    <t xml:space="preserve">НЛ 500х80-2,5-3000 ЛИДЕР Лестничный лоток монтажный  </t>
  </si>
  <si>
    <t xml:space="preserve">НЛ 600х80-2,5-3000 ЛИДЕР Лестничный лоток монтажный  </t>
  </si>
  <si>
    <t xml:space="preserve">НЛ 200х100-2,5-3000 ЛИДЕР Лестничный 
лоток монтажный  </t>
  </si>
  <si>
    <t xml:space="preserve">НЛ 300х100-2,5-3000 ЛИДЕР Лестничный лоток монтажный  </t>
  </si>
  <si>
    <t xml:space="preserve">НЛ 400х100-2,5-3000 ЛИДЕР Лестничный лоток монтажный  </t>
  </si>
  <si>
    <t xml:space="preserve">НЛ 500х100-2,5-3000 ЛИДЕР Лестничный лоток монтажный  </t>
  </si>
  <si>
    <t xml:space="preserve">НЛ 600х100-2,5-3000 ЛИДЕР Лестничный лоток монтажный  </t>
  </si>
  <si>
    <t xml:space="preserve">НЛ 200х200-2,5-3000 ЛИДЕР Лестничный лоток монтажный  </t>
  </si>
  <si>
    <t xml:space="preserve">НЛ 300х200-2,5-3000 ЛИДЕР Лестничный лоток монтажный  </t>
  </si>
  <si>
    <t xml:space="preserve">НЛ 400х200-2,5-3000 ЛИДЕР Лестничный лоток монтажный  </t>
  </si>
  <si>
    <t xml:space="preserve">НЛ 500х200-2,5-3000 ЛИДЕР Лестничный лоток монтажный  </t>
  </si>
  <si>
    <t xml:space="preserve">НЛ 600х200-2,5-3000 ЛИДЕР Лестничный лоток монтажный  </t>
  </si>
  <si>
    <t xml:space="preserve">ПП 40-4,0 </t>
  </si>
  <si>
    <t>ПП 40-4,0 Полоса ЛИДЕР (Сендзимир не возможен)</t>
  </si>
  <si>
    <t xml:space="preserve">НЛЗ 700х50-1,2 </t>
  </si>
  <si>
    <t xml:space="preserve">НЛЗ 700х50-1,2-3000 ЛИДЕР Лестничный лоток замковый  </t>
  </si>
  <si>
    <t xml:space="preserve">НЛЗ 800х50-1,2-3000 ЛИДЕР Лестничный лоток замковый  </t>
  </si>
  <si>
    <t xml:space="preserve">НЛЗ 900х50-1,2-3000 ЛИДЕР Лестничный лоток замковый  </t>
  </si>
  <si>
    <t xml:space="preserve">НЛЗ 1000х50-1,2-3000 ЛИДЕР Лестничный лоток замковый  </t>
  </si>
  <si>
    <t xml:space="preserve">НЛЗ 800х50-1,2 </t>
  </si>
  <si>
    <t xml:space="preserve">НЛЗ 900х50-1,2 </t>
  </si>
  <si>
    <t xml:space="preserve">НЛЗ 1000х50-1,2 </t>
  </si>
  <si>
    <t xml:space="preserve">НЛЗ 700х60-1,2 </t>
  </si>
  <si>
    <t xml:space="preserve">НЛЗ 700х60-1,2-3000 ЛИДЕР Лестничный лоток замковый  </t>
  </si>
  <si>
    <t xml:space="preserve">НЛЗ 800х60-1,2 </t>
  </si>
  <si>
    <t xml:space="preserve">НЛЗ 800х60-1,2-3000 ЛИДЕР Лестничный лоток замковый  </t>
  </si>
  <si>
    <t xml:space="preserve">НЛЗ 900х60-1,2 </t>
  </si>
  <si>
    <t xml:space="preserve">НЛЗ 900х60-1,2-3000 ЛИДЕР Лестничный лоток замковый  </t>
  </si>
  <si>
    <t xml:space="preserve">НЛЗ 1000х60-1,2 </t>
  </si>
  <si>
    <t xml:space="preserve">НЛЗ 1000х60-1,2-3000 ЛИДЕР Лестничный лоток замковый  </t>
  </si>
  <si>
    <t xml:space="preserve">НЛЗ 700х80-1,2 </t>
  </si>
  <si>
    <t xml:space="preserve">НЛЗ 700х80-1,2-3000 ЛИДЕР Лестничный лоток замковый  </t>
  </si>
  <si>
    <t xml:space="preserve">НЛЗ 800х80-1,2 </t>
  </si>
  <si>
    <t xml:space="preserve">НЛЗ 800х80-1,2-3000 ЛИДЕР Лестничный лоток замковый  </t>
  </si>
  <si>
    <t xml:space="preserve">НЛЗ 900х80-1,2 </t>
  </si>
  <si>
    <t xml:space="preserve">НЛЗ 900х80-1,2-3000 ЛИДЕР Лестничный лоток замковый  </t>
  </si>
  <si>
    <t xml:space="preserve">НЛЗ 1000х80-1,2 </t>
  </si>
  <si>
    <t xml:space="preserve">НЛЗ 1000х80-1,2-3000 ЛИДЕР Лестничный лоток замковый  </t>
  </si>
  <si>
    <t xml:space="preserve">НЛЗ 700х100-1,2 </t>
  </si>
  <si>
    <t xml:space="preserve">НЛЗ 700х100-1,2-3000 ЛИДЕР Лестничный лоток замковый  </t>
  </si>
  <si>
    <t xml:space="preserve">НЛЗ 1000х100-1,2 </t>
  </si>
  <si>
    <t xml:space="preserve">НЛЗ 1000х100-1,2-3000 ЛИДЕР Лестничный лоток замковый  </t>
  </si>
  <si>
    <t xml:space="preserve">НЛЗ 900х100-1,2 </t>
  </si>
  <si>
    <t xml:space="preserve">НЛЗ 900х100-1,2-3000 ЛИДЕР Лестничный лоток замковый  </t>
  </si>
  <si>
    <t xml:space="preserve">НЛЗ 800х100-1,2 </t>
  </si>
  <si>
    <t xml:space="preserve">НЛЗ 800х100-1,2-3000 ЛИДЕР Лестничный лоток замковый  </t>
  </si>
  <si>
    <t xml:space="preserve">НЛЗ 700х200-1,2 </t>
  </si>
  <si>
    <t xml:space="preserve">НЛЗ 700х200-1,2-3000 ЛИДЕР Лестничный лоток замковый  </t>
  </si>
  <si>
    <t xml:space="preserve">НЛЗ 800х200-1,2 </t>
  </si>
  <si>
    <t xml:space="preserve">НЛЗ 800х200-1,2-3000 ЛИДЕР Лестничный лоток замковый  </t>
  </si>
  <si>
    <t xml:space="preserve">НЛЗ 900х200-1,2 </t>
  </si>
  <si>
    <t xml:space="preserve">НЛЗ 900х200-1,2-3000 ЛИДЕР Лестничный лоток замковый  </t>
  </si>
  <si>
    <t xml:space="preserve">НЛЗ 1000х200-1,2 </t>
  </si>
  <si>
    <t xml:space="preserve">НЛЗ 1000х200-1,2-3000 ЛИДЕР Лестничный лоток замковый  </t>
  </si>
  <si>
    <t xml:space="preserve">НЛЗ 700х50-1,5 </t>
  </si>
  <si>
    <t xml:space="preserve">НЛЗ 700х50-1,5-3000 ЛИДЕР Лестничный лоток замковый  </t>
  </si>
  <si>
    <t xml:space="preserve">НЛЗ 800х50-1,5 </t>
  </si>
  <si>
    <t xml:space="preserve">НЛЗ 800х50-1,5-3000 ЛИДЕР Лестничный лоток замковый  </t>
  </si>
  <si>
    <t xml:space="preserve">НЛЗ 900х50-1,5 </t>
  </si>
  <si>
    <t xml:space="preserve">НЛЗ 900х50-1,5-3000 ЛИДЕР Лестничный лоток замковый  </t>
  </si>
  <si>
    <t xml:space="preserve">НЛЗ 1000х50-1,5 </t>
  </si>
  <si>
    <t xml:space="preserve">НЛЗ 1000х50-1,5-3000 ЛИДЕР Лестничный лоток замковый  </t>
  </si>
  <si>
    <t xml:space="preserve">НЛЗ 700х60-1,5 </t>
  </si>
  <si>
    <t xml:space="preserve">НЛЗ 700х60-1,5-3000 ЛИДЕР Лестничный лоток замковый  </t>
  </si>
  <si>
    <t xml:space="preserve">НЛЗ 800х60-1,5 </t>
  </si>
  <si>
    <t xml:space="preserve">НЛЗ 800х60-1,5-3000 ЛИДЕР Лестничный лоток замковый  </t>
  </si>
  <si>
    <t xml:space="preserve">НЛЗ 900х60-1,5 </t>
  </si>
  <si>
    <t xml:space="preserve">НЛЗ 900х60-1,5-3000 ЛИДЕР Лестничный лоток замковый  </t>
  </si>
  <si>
    <t xml:space="preserve">НЛЗ 1000х60-1,5 </t>
  </si>
  <si>
    <t xml:space="preserve">НЛЗ 1000х60-1,5-3000 ЛИДЕР Лестничный лоток замковый  </t>
  </si>
  <si>
    <t xml:space="preserve">НЛЗ 700х80-1,5 </t>
  </si>
  <si>
    <t xml:space="preserve">НЛЗ 700х80-1,5-3000 ЛИДЕР Лестничный лоток замковый  </t>
  </si>
  <si>
    <t xml:space="preserve">НЛЗ 800х80-1,5 </t>
  </si>
  <si>
    <t xml:space="preserve">НЛЗ 800х80-1,5-3000 ЛИДЕР Лестничный лоток замковый  </t>
  </si>
  <si>
    <t xml:space="preserve">НЛЗ 900х80-1,5 </t>
  </si>
  <si>
    <t xml:space="preserve">НЛЗ 900х80-1,5-3000 ЛИДЕР Лестничный лоток замковый  </t>
  </si>
  <si>
    <t xml:space="preserve">НЛЗ 1000х80-1,5 </t>
  </si>
  <si>
    <t xml:space="preserve">НЛЗ 1000х80-1,5-3000 ЛИДЕР Лестничный лоток замковый  </t>
  </si>
  <si>
    <t xml:space="preserve">НЛЗ 700х100-1,5 </t>
  </si>
  <si>
    <t xml:space="preserve">НЛЗ 700х100-1,5-3000 ЛИДЕР Лестничный лоток замковый  </t>
  </si>
  <si>
    <t xml:space="preserve">НЛЗ 800х100-1,5 </t>
  </si>
  <si>
    <t xml:space="preserve">НЛЗ 800х100-1,5-3000 ЛИДЕР Лестничный лоток замковый  </t>
  </si>
  <si>
    <t xml:space="preserve">НЛЗ 900х100-1,5 </t>
  </si>
  <si>
    <t xml:space="preserve">НЛЗ 900х100-1,5-3000 ЛИДЕР Лестничный лоток замковый  </t>
  </si>
  <si>
    <t xml:space="preserve">НЛЗ 1000х100-1,5 </t>
  </si>
  <si>
    <t xml:space="preserve">НЛЗ 1000х100-1,5-3000 ЛИДЕР Лестничный лоток замковый  </t>
  </si>
  <si>
    <t xml:space="preserve">НЛЗ 700х200-1,5 </t>
  </si>
  <si>
    <t xml:space="preserve">НЛЗ 700х200-1,5-3000 ЛИДЕР Лестничный лоток замковый  </t>
  </si>
  <si>
    <t xml:space="preserve">НЛЗ 800х200-1,5 </t>
  </si>
  <si>
    <t xml:space="preserve">НЛЗ 800х200-1,5-3000 ЛИДЕР Лестничный лоток замковый  </t>
  </si>
  <si>
    <t xml:space="preserve">НЛЗ 900х200-1,5 </t>
  </si>
  <si>
    <t xml:space="preserve">НЛЗ 900х200-1,5-3000 ЛИДЕР Лестничный лоток замковый  </t>
  </si>
  <si>
    <t xml:space="preserve">НЛЗ 1000х200-1,5 </t>
  </si>
  <si>
    <t xml:space="preserve">НЛЗ 1000х200-1,5-3000 ЛИДЕР Лестничный лоток замковый  </t>
  </si>
  <si>
    <t xml:space="preserve">НЛ 700х50-2,0 </t>
  </si>
  <si>
    <t xml:space="preserve">НЛ 800х50-2,0 </t>
  </si>
  <si>
    <t xml:space="preserve">НЛ 900х50-2,0 </t>
  </si>
  <si>
    <t xml:space="preserve">НЛ 1000х50-2,0 </t>
  </si>
  <si>
    <t xml:space="preserve">НЛ 700х60-2,0 </t>
  </si>
  <si>
    <t xml:space="preserve">НЛ 800х60-2,0 </t>
  </si>
  <si>
    <t xml:space="preserve">НЛ 900х60-2,0 </t>
  </si>
  <si>
    <t xml:space="preserve">НЛ 1000х60-2,0 </t>
  </si>
  <si>
    <t xml:space="preserve">НЛ 700х80-2,0 </t>
  </si>
  <si>
    <t xml:space="preserve">НЛ 800х80-2,0 </t>
  </si>
  <si>
    <t xml:space="preserve">НЛ 900х80-2,0 </t>
  </si>
  <si>
    <t xml:space="preserve">НЛ 1000х80-2,0 </t>
  </si>
  <si>
    <t xml:space="preserve">НЛ 700х100-2,0 </t>
  </si>
  <si>
    <t xml:space="preserve">НЛ 800х100-2,0 </t>
  </si>
  <si>
    <t xml:space="preserve">НЛ 900х100-2,0 </t>
  </si>
  <si>
    <t xml:space="preserve">НЛ 1000х100-2,0 </t>
  </si>
  <si>
    <t xml:space="preserve">НЛ 700х200-2,0 </t>
  </si>
  <si>
    <t xml:space="preserve">НЛ 800х200-2,0 </t>
  </si>
  <si>
    <t xml:space="preserve">НЛ 900х200-2,0 </t>
  </si>
  <si>
    <t xml:space="preserve">НЛ 1000х200-2,0 </t>
  </si>
  <si>
    <t xml:space="preserve">НЛ 700х50-2,5 </t>
  </si>
  <si>
    <t xml:space="preserve">НЛ 800х50-2,5 </t>
  </si>
  <si>
    <t xml:space="preserve">НЛ 900х50-2,5 </t>
  </si>
  <si>
    <t xml:space="preserve">НЛ 1000х50-2,5 </t>
  </si>
  <si>
    <t xml:space="preserve">НЛ 700х60-2,5 </t>
  </si>
  <si>
    <t xml:space="preserve">НЛ 800х60-2,5 </t>
  </si>
  <si>
    <t xml:space="preserve">НЛ 900х60-2,5 </t>
  </si>
  <si>
    <t xml:space="preserve">НЛ 1000х60-2,5 </t>
  </si>
  <si>
    <t xml:space="preserve">НЛ 700х80-2,5 </t>
  </si>
  <si>
    <t xml:space="preserve">НЛ 800х80-2,5 </t>
  </si>
  <si>
    <t xml:space="preserve">НЛ 900х80-2,5 </t>
  </si>
  <si>
    <t xml:space="preserve">НЛ 1000х80-2,5 </t>
  </si>
  <si>
    <t xml:space="preserve">НЛ 700х100-2,5 </t>
  </si>
  <si>
    <t xml:space="preserve">НЛ 800х100-2,5 </t>
  </si>
  <si>
    <t xml:space="preserve">НЛ 900х100-2,5 </t>
  </si>
  <si>
    <t xml:space="preserve">НЛ 1000х100-2,5 </t>
  </si>
  <si>
    <t xml:space="preserve">НЛ 700х200-2,5 </t>
  </si>
  <si>
    <t xml:space="preserve">НЛ 800х200-2,5 </t>
  </si>
  <si>
    <t xml:space="preserve">НЛ 900х200-2,5 </t>
  </si>
  <si>
    <t xml:space="preserve">НЛ 1000х200-2,5 </t>
  </si>
  <si>
    <t xml:space="preserve">НЛ 700х50-2,0-3000 ЛИДЕР Лестничный лоток монтажный  </t>
  </si>
  <si>
    <t xml:space="preserve">НЛ 800х50-2,0-3000 ЛИДЕР Лестничный лоток монтажный  </t>
  </si>
  <si>
    <t xml:space="preserve">НЛ 900х50-2,0-3000 ЛИДЕР Лестничный лоток монтажный  </t>
  </si>
  <si>
    <t xml:space="preserve">НЛ 1000х50-2,0-3000 ЛИДЕР Лестничный лоток монтажный  </t>
  </si>
  <si>
    <t xml:space="preserve">НЛ 700х60-2,0-3000 ЛИДЕР Лестничный лоток монтажный  </t>
  </si>
  <si>
    <t xml:space="preserve">НЛ 800х60-2,0-3000 ЛИДЕР Лестничный лоток монтажный  </t>
  </si>
  <si>
    <t xml:space="preserve">НЛ 900х60-2,0-3000 ЛИДЕР Лестничный лоток монтажный  </t>
  </si>
  <si>
    <t xml:space="preserve">НЛ 1000х60-2,0-3000 ЛИДЕР Лестничный лоток монтажный  </t>
  </si>
  <si>
    <t xml:space="preserve">НЛ 700х80-2,0-3000 ЛИДЕР Лестничный лоток монтажный  </t>
  </si>
  <si>
    <t xml:space="preserve">НЛ 800х80-2,0-3000 ЛИДЕР Лестничный лоток монтажный  </t>
  </si>
  <si>
    <t xml:space="preserve">НЛ 900х80-2,0-3000 ЛИДЕР Лестничный лоток монтажный  </t>
  </si>
  <si>
    <t xml:space="preserve">НЛ 1000х80-2,0-3000 ЛИДЕР Лестничный лоток монтажный  </t>
  </si>
  <si>
    <t xml:space="preserve">НЛ 700х100-2,0-3000 ЛИДЕР Лестничный лоток монтажный  </t>
  </si>
  <si>
    <t xml:space="preserve">НЛ 800х100-2,0-3000 ЛИДЕР Лестничный лоток монтажный  </t>
  </si>
  <si>
    <t xml:space="preserve">НЛ 900х100-2,0-3000 ЛИДЕР Лестничный лоток монтажный  </t>
  </si>
  <si>
    <t xml:space="preserve">НЛ 1000х100-2,0-3000 ЛИДЕР Лестничный лоток монтажный  </t>
  </si>
  <si>
    <t xml:space="preserve">НЛ 700х200-2,0-3000 ЛИДЕР Лестничный лоток монтажный  </t>
  </si>
  <si>
    <t xml:space="preserve">НЛ 800х200-2,0-3000 ЛИДЕР Лестничный лоток монтажный  </t>
  </si>
  <si>
    <t xml:space="preserve">НЛ 900х200-2,0-3000 ЛИДЕР Лестничный лоток монтажный  </t>
  </si>
  <si>
    <t xml:space="preserve">НЛ 1000х200-2,0-3000 ЛИДЕР Лестничный лоток монтажный  </t>
  </si>
  <si>
    <t xml:space="preserve">НЛ 700х50-2,5-3000 ЛИДЕР Лестничный лоток монтажный  </t>
  </si>
  <si>
    <t xml:space="preserve">НЛ 800х50-2,5-3000 ЛИДЕР Лестничный лоток монтажный  </t>
  </si>
  <si>
    <t xml:space="preserve">НЛ 900х50-2,5-3000 ЛИДЕР Лестничный лоток монтажный  </t>
  </si>
  <si>
    <t xml:space="preserve">НЛ 1000х50-2,5-3000 ЛИДЕР Лестничный лоток монтажный  </t>
  </si>
  <si>
    <t xml:space="preserve">НЛ 700х60-2,5-3000 ЛИДЕР Лестничный лоток монтажный  </t>
  </si>
  <si>
    <t xml:space="preserve">НЛ 800х60-2,5-3000 ЛИДЕР Лестничный лоток монтажный  </t>
  </si>
  <si>
    <t xml:space="preserve">НЛ 900х60-2,5-3000 ЛИДЕР Лестничный лоток монтажный  </t>
  </si>
  <si>
    <t xml:space="preserve">НЛ 1000х60-2,5-3000 ЛИДЕР Лестничный лоток монтажный  </t>
  </si>
  <si>
    <t xml:space="preserve">НЛ 700х80-2,5-3000 ЛИДЕР Лестничный лоток монтажный  </t>
  </si>
  <si>
    <t xml:space="preserve">НЛ 800х80-2,5-3000 ЛИДЕР Лестничный лоток монтажный  </t>
  </si>
  <si>
    <t xml:space="preserve">НЛ 900х80-2,5-3000 ЛИДЕР Лестничный лоток монтажный  </t>
  </si>
  <si>
    <t xml:space="preserve">НЛ 1000х80-2,5-3000 ЛИДЕР Лестничный лоток монтажный  </t>
  </si>
  <si>
    <t xml:space="preserve">НЛ 700х100-2,5-3000 ЛИДЕР Лестничный лоток монтажный  </t>
  </si>
  <si>
    <t xml:space="preserve">НЛ 800х100-2,5-3000 ЛИДЕР Лестничный лоток монтажный  </t>
  </si>
  <si>
    <t xml:space="preserve">НЛ 900х100-2,5-3000 ЛИДЕР Лестничный лоток монтажный  </t>
  </si>
  <si>
    <t xml:space="preserve">НЛ 1000х100-2,5-3000 ЛИДЕР Лестничный лоток монтажный  </t>
  </si>
  <si>
    <t xml:space="preserve">НЛ 700х200-2,5-3000 ЛИДЕР Лестничный лоток монтажный  </t>
  </si>
  <si>
    <t xml:space="preserve">НЛ 800х200-2,5-3000 ЛИДЕР Лестничный лоток монтажный  </t>
  </si>
  <si>
    <t xml:space="preserve">НЛ 900х200-2,5-3000 ЛИДЕР Лестничный лоток монтажный  </t>
  </si>
  <si>
    <t xml:space="preserve">НЛ 1000х200-2,5-3000 ЛИДЕР Лестничный лоток монтажный  </t>
  </si>
  <si>
    <t>ЛПМ/ЛМ 50х50-2,0-3000 ЛИДЕР Лоток перф./неперф. монтажный</t>
  </si>
  <si>
    <t>ЛПМ/ЛМ 100х50-2,0-3000 ЛИДЕР Лоток перф./неперф. монтажный</t>
  </si>
  <si>
    <t>ЛПМ/ЛМ 100х60-2,0-3000 ЛИДЕР Лоток перф./неперф. монтажный</t>
  </si>
  <si>
    <t>ЛПМ/ЛМ 100х70-2,0-3000 ЛИДЕР Лоток перф./неперф. монтажный</t>
  </si>
  <si>
    <t>ЛПМ/ЛМ 100х80-2,0-3000 ЛИДЕР Лоток перф./неперф. монтажный</t>
  </si>
  <si>
    <t>ЛПМ/ЛМ 600х200-2,0-3000 ЛИДЕР Лоток перф./неперф. монтажный</t>
  </si>
  <si>
    <t>ЛПМ/ЛМ 100х100-2,0-3000 ЛИДЕР Лоток перф./неперф. монтажный</t>
  </si>
  <si>
    <t>ЛПМ/ЛМ 150х50-2,0-3000 ЛИДЕР Лоток перф./неперф. монтажный</t>
  </si>
  <si>
    <t>ЛПМ/ЛМ 150х60-2,0-3000 ЛИДЕР Лоток перф./неперф. монтажный</t>
  </si>
  <si>
    <t>ЛПМ/ЛМ 150х80-2,0-3000 ЛИДЕР Лоток перф./неперф. монтажный</t>
  </si>
  <si>
    <t>ЛПМ/ЛМ 150х100-2,0-3000 ЛИДЕР Лоток перф./неперф. монтажный</t>
  </si>
  <si>
    <t>ЛПМ/ЛМ 150х150-2,0-3000 ЛИДЕР Лоток перф./неперф. монтажный</t>
  </si>
  <si>
    <t>ЛПМ/ЛМ 200х50-2,0-3000 ЛИДЕР Лоток перф./неперф. монтажный</t>
  </si>
  <si>
    <t>ЛПМ/ЛМ 200х60-2,0-3000 ЛИДЕР Лоток перф./неперф. монтажный</t>
  </si>
  <si>
    <t>ЛПМ/ЛМ 200х70-2,0-3000 ЛИДЕР Лоток перф./неперф. монтажный</t>
  </si>
  <si>
    <t>ЛПМ/ЛМ 200х80-2,0-3000 ЛИДЕР Лоток перф./неперф. монтажный</t>
  </si>
  <si>
    <t>ЛПМ/ЛМ 200х100-2,0-3000 ЛИДЕР Лоток перф./неперф. монтажный</t>
  </si>
  <si>
    <t>ЛПМ/ЛМ 200х150-2,0-3000 ЛИДЕР Лоток перф./неперф. монтажный</t>
  </si>
  <si>
    <t>ЛПМ/ЛМ 200х200-2,0-3000 ЛИДЕР Лоток перф./неперф. монтажный</t>
  </si>
  <si>
    <t>ЛПМ/ЛМ 300х50-2,0-3000 ЛИДЕР Лоток перф./неперф. монтажный</t>
  </si>
  <si>
    <t>ЛПМ/ЛМ 300х60-2,0-3000 ЛИДЕР Лоток перф./неперф. монтажный</t>
  </si>
  <si>
    <t>ЛПМ/ЛМ 300х70-2,0-3000 ЛИДЕР Лоток перф./неперф. монтажный</t>
  </si>
  <si>
    <t>ЛПМ/ЛМ 300х150-2,0-3000 ЛИДЕР Лоток перф./неперф. монтажный</t>
  </si>
  <si>
    <t>ЛПМ/ЛМ 300х200-2,0-3000 ЛИДЕР Лоток перф./неперф. монтажный</t>
  </si>
  <si>
    <t>ЛПМ/ЛМ 400х50-2,0-3000 ЛИДЕР Лоток перф./неперф. монтажный</t>
  </si>
  <si>
    <t>ЛПМ/ЛМ 400х60-2,0-3000 ЛИДЕР Лоток перф./неперф. монтажный</t>
  </si>
  <si>
    <t>ЛПМ/ЛМ 400х70-2,0-3000 ЛИДЕР Лоток перф./неперф. монтажный</t>
  </si>
  <si>
    <t>ЛПМ/ЛМ 400х80-2,0-3000 ЛИДЕР Лоток перф./неперф. монтажный</t>
  </si>
  <si>
    <t>ЛПМ/ЛМ 400х100-2,0-3000 ЛИДЕР Лоток перф./неперф. монтажный</t>
  </si>
  <si>
    <t>ЛПМ/ЛМ 400х150-2,0-3000 ЛИДЕР Лоток перф./неперф. монтажный</t>
  </si>
  <si>
    <t>ЛПМ/ЛМ 400х200-2,0-3000 ЛИДЕР Лоток перф./неперф. монтажный</t>
  </si>
  <si>
    <t>ЛПМ/ЛМ 500х50-2,0-3000 ЛИДЕР Лоток перф./неперф. монтажный</t>
  </si>
  <si>
    <t>ЛПМ/ЛМ 500х60-2,0-3000 ЛИДЕР Лоток перф./неперф. монтажный</t>
  </si>
  <si>
    <t>ЛПМ/ЛМ 500х70-2,0-3000 ЛИДЕР Лоток перф./неперф. монтажный</t>
  </si>
  <si>
    <t>ЛПМ/ЛМ 500х80-2,0-3000 ЛИДЕР Лоток перф./неперф. монтажный</t>
  </si>
  <si>
    <t>ЛПМ/ЛМ 500х100-2,0-3000 ЛИДЕР Лоток перф./неперф. монтажный</t>
  </si>
  <si>
    <t>ЛПМ/ЛМ 500х150-2,0-3000 ЛИДЕР Лоток перф./неперф. монтажный</t>
  </si>
  <si>
    <t>ЛПМ/ЛМ 500х200-2,0-3000 ЛИДЕР Лоток перф./неперф. монтажный</t>
  </si>
  <si>
    <t>ЛПМ/ЛМ 600х50-2,0-3000 ЛИДЕР Лоток перф./неперф. монтажный</t>
  </si>
  <si>
    <t>ЛПМ/ЛМ 600х60-2,0-3000 ЛИДЕР Лоток перф./неперф. монтажный</t>
  </si>
  <si>
    <t>ЛПМ/ЛМ 600х70-2,0-3000 ЛИДЕР Лоток перф./неперф. монтажный</t>
  </si>
  <si>
    <t>ЛПМ/ЛМ 600х80-2,0-3000 ЛИДЕР Лоток перф./неперф. монтажный</t>
  </si>
  <si>
    <t>ЛПМ/ЛМ 600х100-2,0-3000 ЛИДЕР Лоток перф./неперф. монтажный</t>
  </si>
  <si>
    <t>ЛПМ/ЛМ 600х150-2,0-3000 ЛИДЕР Лоток перф./неперф. монтажный</t>
  </si>
  <si>
    <t xml:space="preserve">ЛПМ/ЛМ 600х200-2,0-3000 </t>
  </si>
  <si>
    <t xml:space="preserve">ЛПМ/ЛМ 50х50-2,0-3000 </t>
  </si>
  <si>
    <t xml:space="preserve">ЛПМ/ЛМ 100х50-2,0-3000 </t>
  </si>
  <si>
    <t xml:space="preserve">ЛПМ/ЛМ 100х60-2,0-3000 </t>
  </si>
  <si>
    <t xml:space="preserve">ЛПМ/ЛМ 100х70-2,0-3000 </t>
  </si>
  <si>
    <t xml:space="preserve">ЛПМ/ЛМ 100х80-2,0-3000 </t>
  </si>
  <si>
    <t xml:space="preserve">ЛПМ/ЛМ 100х100-2,0-3000 </t>
  </si>
  <si>
    <t xml:space="preserve">ЛПМ/ЛМ 150х50-2,0-3000 </t>
  </si>
  <si>
    <t xml:space="preserve">ЛПМ/ЛМ 150х60-2,0-3000 </t>
  </si>
  <si>
    <t>ЛПМ/ЛМ 150х70-2,0-3000 ЛИДЕР Лоток перф./неперф. монтажный</t>
  </si>
  <si>
    <t xml:space="preserve">ЛПМ/ЛМ 150х70-2,0-3000 </t>
  </si>
  <si>
    <t xml:space="preserve">ЛПМ/ЛМ 150х80-2,0-3000 </t>
  </si>
  <si>
    <t xml:space="preserve">ЛПМ/ЛМ 150х100-2,0-3000 </t>
  </si>
  <si>
    <t xml:space="preserve">ЛПМ/ЛМ 150х150-2,0-3000 </t>
  </si>
  <si>
    <t xml:space="preserve">ЛПМ/ЛМ 200х50-2,0-3000 </t>
  </si>
  <si>
    <t xml:space="preserve">ЛПМ/ЛМ 200х60-2,0-3000 </t>
  </si>
  <si>
    <t xml:space="preserve">ЛПМ/ЛМ 200х70-2,0-3000 </t>
  </si>
  <si>
    <t xml:space="preserve">ЛПМ/ЛМ 200х80-2,0-3000 </t>
  </si>
  <si>
    <t xml:space="preserve">ЛПМ/ЛМ 200х100-2,0-3000 </t>
  </si>
  <si>
    <t xml:space="preserve">ЛПМ/ЛМ 200х150-2,0-3000 </t>
  </si>
  <si>
    <t xml:space="preserve">ЛПМ/ЛМ 200х200-2,0-3000 </t>
  </si>
  <si>
    <t xml:space="preserve">ЛПМ/ЛМ 300х50-2,0-3000 </t>
  </si>
  <si>
    <t>ЛПМ/ЛМ 300х80-2,0-3000 ЛИДЕР Лоток перф./неперф. монтажный</t>
  </si>
  <si>
    <t>ЛПМ/ЛМ 300х100-2,0-3000 ЛИДЕР Лоток перф./неперф. монтажный</t>
  </si>
  <si>
    <t xml:space="preserve">ЛПМ/ЛМ 300х60-2,0-3000 </t>
  </si>
  <si>
    <t xml:space="preserve">ЛПМ/ЛМ 300х70-2,0-3000 </t>
  </si>
  <si>
    <t xml:space="preserve">ЛПМ/ЛМ 300х80-2,0-3000 </t>
  </si>
  <si>
    <t xml:space="preserve">ЛПМ/ЛМ 300х100-2,0-3000 </t>
  </si>
  <si>
    <t xml:space="preserve">ЛПМ/ЛМ 300х150-2,0-3000 </t>
  </si>
  <si>
    <t xml:space="preserve">ЛПМ/ЛМ 300х200-2,0-3000 </t>
  </si>
  <si>
    <t xml:space="preserve">ЛПМ/ЛМ 400х50-2,0-3000 </t>
  </si>
  <si>
    <t xml:space="preserve">ЛПМ/ЛМ 400х60-2,0-3000 </t>
  </si>
  <si>
    <t xml:space="preserve">ЛПМ/ЛМ 400х70-2,0-3000 </t>
  </si>
  <si>
    <t xml:space="preserve">ЛПМ/ЛМ 400х80-2,0-3000 </t>
  </si>
  <si>
    <t xml:space="preserve">ЛПМ/ЛМ 400х100-2,0-3000 </t>
  </si>
  <si>
    <t xml:space="preserve">ЛПМ/ЛМ 400х150-2,0-3000 </t>
  </si>
  <si>
    <t xml:space="preserve">ЛПМ/ЛМ 400х200-2,0-3000 </t>
  </si>
  <si>
    <t xml:space="preserve">ЛПМ/ЛМ 500х50-2,0-3000 </t>
  </si>
  <si>
    <t xml:space="preserve">ЛПМ/ЛМ 500х60-2,0-3000 </t>
  </si>
  <si>
    <t xml:space="preserve">ЛПМ/ЛМ 500х70-2,0-3000 </t>
  </si>
  <si>
    <t xml:space="preserve">ЛПМ/ЛМ 500х80-2,0-3000 </t>
  </si>
  <si>
    <t xml:space="preserve">ЛПМ/ЛМ 500х100-2,0-3000 </t>
  </si>
  <si>
    <t xml:space="preserve">ЛПМ/ЛМ 500х150-2,0-3000 </t>
  </si>
  <si>
    <t xml:space="preserve">ЛПМ/ЛМ 500х200-2,0-3000 </t>
  </si>
  <si>
    <t xml:space="preserve">ЛПМ/ЛМ 600х50-2,0-3000 </t>
  </si>
  <si>
    <t xml:space="preserve">ЛПМ/ЛМ 600х60-2,0-3000 </t>
  </si>
  <si>
    <t xml:space="preserve">ЛПМ/ЛМ 600х70-2,0-3000 </t>
  </si>
  <si>
    <t xml:space="preserve">ЛПМ/ЛМ 600х80-2,0-3000 </t>
  </si>
  <si>
    <t xml:space="preserve">ЛПМ/ЛМ 600х100-2,0-3000 </t>
  </si>
  <si>
    <t xml:space="preserve">ЛПМ/ЛМ 600х150-2,0-3000 </t>
  </si>
  <si>
    <t xml:space="preserve"> Цена ( Нержавеющая сталь) AISI 304</t>
  </si>
  <si>
    <t xml:space="preserve"> Цена ( Нержавеющая сталь) AISI 430 </t>
  </si>
  <si>
    <t xml:space="preserve"> Цена ( Нержавеющая сталь) AISI 304 </t>
  </si>
  <si>
    <t xml:space="preserve"> Цена (Нержавеющая сталь) AISI 430 </t>
  </si>
  <si>
    <t xml:space="preserve"> Цена (Нержавеющая сталь) AISI 304 </t>
  </si>
  <si>
    <t>по 
запросу</t>
  </si>
  <si>
    <t xml:space="preserve"> Цена (Нержавеющая сталь) AISI 316 </t>
  </si>
  <si>
    <t xml:space="preserve"> Цена ( Нержавеющая сталь) AISI 316 </t>
  </si>
  <si>
    <t>по
запросу</t>
  </si>
  <si>
    <t>Толщина металла</t>
  </si>
  <si>
    <t>1,5мм/4мм</t>
  </si>
  <si>
    <t>Кронштейн настенный КПНЛ, возможно изготовление из большей толщины (ВН +30% к цене)</t>
  </si>
  <si>
    <t>Кронштейн настенный усиленный НКУ, возможно изготовление для высоких нагрузок (ВН +30% к цене)</t>
  </si>
  <si>
    <t>Консоли для стоек СНП и СПТ, возможно изготовление для высоких нагрузок (ВН +30% к цене)</t>
  </si>
  <si>
    <t xml:space="preserve">Система "ЛИДЕР-ПЕРИМЕТР"
Для установки кабеленесущих и систем видеонаблюдения </t>
  </si>
  <si>
    <t>СП-41х62х2,5</t>
  </si>
  <si>
    <t>СП-52х52х4,0</t>
  </si>
  <si>
    <t xml:space="preserve">Монтажная система ЛИДЕР-ПЕРИМЕТР для Проволочного Ограждения </t>
  </si>
  <si>
    <t>СКПО(мн)</t>
  </si>
  <si>
    <t>СКПО(сн)</t>
  </si>
  <si>
    <t>СКПО(вн)</t>
  </si>
  <si>
    <t>МППО(мн)</t>
  </si>
  <si>
    <t>МППО(сн)</t>
  </si>
  <si>
    <t>МППО(вн)</t>
  </si>
  <si>
    <t>Стойка консольная проволочного ограждения (мн)</t>
  </si>
  <si>
    <t>Стойка консольная проволочного ограждения (вн)</t>
  </si>
  <si>
    <t>Монтажная плата проволочного ограждения (мн)</t>
  </si>
  <si>
    <t>Стойка консольная проволочного ограждения (сн)</t>
  </si>
  <si>
    <t>Монтажная плата проволочного ограждения (вн)</t>
  </si>
  <si>
    <t>Монтажная плата проволочного ограждения  (сн)</t>
  </si>
  <si>
    <t xml:space="preserve">ЛЕСТНИЧНЫЕ ЛОТКИ "ЛИДЕР"    соединение ПАПА-МАМА  (Быстрый монтаж) КЛИНЧ -соединение
Лестничные лотки "НЛЗ"  соединение изготавливаются из холоднокатаной конструкционной малоуглеродистой стали толщиной 1,2 мм и 1,5 мм, 2,0мм , 2,5мм, 
Соединение перемычек происходит методом холодной сварки не нарушающей цинковый слой  КЛИНЧ-соединение. </t>
  </si>
  <si>
    <t>РСП ЛИДЕР Распорка в стойку потолочную консольную (1,0мм)
 (СПТ, СНП, СПС, СПСУ, СПСУ2)</t>
  </si>
  <si>
    <t xml:space="preserve">Соединитель швелера СШв-32х20 </t>
  </si>
  <si>
    <t xml:space="preserve">Соединитель швелера СШв-35х23 </t>
  </si>
  <si>
    <t>Соединитель швелера СШв-35х30</t>
  </si>
  <si>
    <t>Соединитель швелера СШв-40х30</t>
  </si>
  <si>
    <t>Соединитель швелера СШв-40х40</t>
  </si>
  <si>
    <t>Соединитель швелера СШв-41х21</t>
  </si>
  <si>
    <t>Соединитель швелера СШв-41х41</t>
  </si>
  <si>
    <t>Соединитель швелера СШв-45х30</t>
  </si>
  <si>
    <t>Соединитель швелера СШв-50х50</t>
  </si>
  <si>
    <t>Соединитель швелера СШв-50х50-3,0</t>
  </si>
  <si>
    <t>Соединитель швелера СШв-60х40</t>
  </si>
  <si>
    <t xml:space="preserve">Соединитель швелера СШв-70х60 </t>
  </si>
  <si>
    <t>Соединитель швелера СШв-80х40</t>
  </si>
  <si>
    <t>СШв-32х20</t>
  </si>
  <si>
    <t>СШв-35х23</t>
  </si>
  <si>
    <t>СШв-35х30</t>
  </si>
  <si>
    <t>СШв-40х30</t>
  </si>
  <si>
    <t>СШв-40х40</t>
  </si>
  <si>
    <t>СШв-41х21</t>
  </si>
  <si>
    <t>СШв-41х41</t>
  </si>
  <si>
    <t>СШв-45х30</t>
  </si>
  <si>
    <t>СШв-50х50</t>
  </si>
  <si>
    <t>СШв-50х50-3,0</t>
  </si>
  <si>
    <t>СШв-60х40</t>
  </si>
  <si>
    <t>СШв-70х60</t>
  </si>
  <si>
    <t>СШв-80х40</t>
  </si>
  <si>
    <t>МО, г. Пушкино, мкр. Мамонтовка, ул.Рабочая, д.1, офис 6
lotok.info@mail.ru</t>
  </si>
</sst>
</file>

<file path=xl/styles.xml><?xml version="1.0" encoding="utf-8"?>
<styleSheet xmlns="http://schemas.openxmlformats.org/spreadsheetml/2006/main">
  <numFmts count="2">
    <numFmt numFmtId="164" formatCode="000000&quot;     &quot;"/>
    <numFmt numFmtId="165" formatCode="0.0"/>
  </numFmts>
  <fonts count="69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002060"/>
      <name val="Arial"/>
      <family val="2"/>
      <charset val="204"/>
    </font>
    <font>
      <sz val="8"/>
      <name val="Arial"/>
      <family val="2"/>
      <charset val="204"/>
    </font>
    <font>
      <sz val="14"/>
      <name val="Arial"/>
      <family val="2"/>
    </font>
    <font>
      <u/>
      <sz val="11"/>
      <color theme="10"/>
      <name val="Calibri"/>
      <family val="2"/>
      <charset val="204"/>
      <scheme val="minor"/>
    </font>
    <font>
      <b/>
      <sz val="20"/>
      <color theme="1"/>
      <name val="Arial"/>
      <family val="2"/>
      <charset val="204"/>
    </font>
    <font>
      <b/>
      <sz val="12"/>
      <name val="Arial"/>
      <family val="2"/>
      <charset val="204"/>
    </font>
    <font>
      <sz val="14"/>
      <name val="Arial"/>
      <family val="2"/>
      <charset val="204"/>
    </font>
    <font>
      <u/>
      <sz val="10"/>
      <color theme="10"/>
      <name val="Arial"/>
      <family val="2"/>
      <charset val="204"/>
    </font>
    <font>
      <sz val="10"/>
      <name val="Arial"/>
      <family val="2"/>
    </font>
    <font>
      <sz val="10"/>
      <color indexed="8"/>
      <name val="Arial"/>
      <family val="2"/>
      <charset val="204"/>
    </font>
    <font>
      <sz val="10"/>
      <color theme="8" tint="-0.499984740745262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 Cyr"/>
      <charset val="204"/>
    </font>
    <font>
      <b/>
      <u/>
      <sz val="14"/>
      <color theme="10"/>
      <name val="Calibri"/>
      <family val="2"/>
      <charset val="204"/>
      <scheme val="minor"/>
    </font>
    <font>
      <sz val="11"/>
      <name val="Arial"/>
      <family val="2"/>
      <charset val="204"/>
    </font>
    <font>
      <sz val="11"/>
      <color indexed="8"/>
      <name val="Arial"/>
      <family val="2"/>
      <charset val="204"/>
    </font>
    <font>
      <sz val="10"/>
      <color indexed="18"/>
      <name val="Symbol"/>
      <family val="1"/>
      <charset val="2"/>
    </font>
    <font>
      <sz val="7"/>
      <color indexed="18"/>
      <name val="Times New Roman"/>
      <family val="1"/>
      <charset val="204"/>
    </font>
    <font>
      <b/>
      <sz val="10"/>
      <color indexed="18"/>
      <name val="Arial"/>
      <family val="2"/>
      <charset val="204"/>
    </font>
    <font>
      <sz val="10"/>
      <color indexed="18"/>
      <name val="Arial"/>
      <family val="2"/>
      <charset val="204"/>
    </font>
    <font>
      <b/>
      <sz val="10"/>
      <name val="Arial Cyr"/>
      <charset val="204"/>
    </font>
    <font>
      <sz val="12"/>
      <color indexed="18"/>
      <name val="Times New Roman"/>
      <family val="1"/>
      <charset val="204"/>
    </font>
    <font>
      <u/>
      <sz val="10"/>
      <color indexed="12"/>
      <name val="Arial Cyr"/>
      <charset val="204"/>
    </font>
    <font>
      <sz val="10"/>
      <color theme="0"/>
      <name val="Arial"/>
      <family val="2"/>
      <charset val="204"/>
    </font>
    <font>
      <b/>
      <sz val="10"/>
      <color theme="0"/>
      <name val="Arial Cyr"/>
      <charset val="204"/>
    </font>
    <font>
      <sz val="10"/>
      <color rgb="FF504C98"/>
      <name val="Tahoma"/>
      <family val="2"/>
      <charset val="204"/>
    </font>
    <font>
      <sz val="12"/>
      <color rgb="FF0070C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sz val="12"/>
      <name val="Arial"/>
      <family val="2"/>
      <charset val="204"/>
    </font>
    <font>
      <sz val="16"/>
      <name val="Arial"/>
      <family val="2"/>
      <charset val="204"/>
    </font>
    <font>
      <sz val="14"/>
      <color rgb="FF504C98"/>
      <name val="Tahoma"/>
      <family val="2"/>
      <charset val="204"/>
    </font>
    <font>
      <sz val="9"/>
      <color rgb="FFFF0000"/>
      <name val="Arial"/>
      <family val="2"/>
      <charset val="204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u/>
      <sz val="11"/>
      <name val="Calibri"/>
      <family val="2"/>
      <charset val="204"/>
      <scheme val="minor"/>
    </font>
    <font>
      <u/>
      <sz val="10"/>
      <name val="Calibri"/>
      <family val="2"/>
      <charset val="204"/>
      <scheme val="minor"/>
    </font>
    <font>
      <b/>
      <sz val="26"/>
      <name val="Arial"/>
      <family val="2"/>
      <charset val="204"/>
    </font>
    <font>
      <b/>
      <sz val="20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u/>
      <sz val="14"/>
      <name val="Calibri"/>
      <family val="2"/>
      <charset val="204"/>
      <scheme val="minor"/>
    </font>
    <font>
      <b/>
      <sz val="12"/>
      <name val="Arial"/>
      <family val="2"/>
    </font>
    <font>
      <b/>
      <sz val="12"/>
      <color theme="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u/>
      <sz val="14"/>
      <name val="Calibri"/>
      <family val="2"/>
      <charset val="204"/>
      <scheme val="minor"/>
    </font>
    <font>
      <sz val="24"/>
      <name val="Arial"/>
      <family val="2"/>
      <charset val="204"/>
    </font>
    <font>
      <b/>
      <u/>
      <sz val="12"/>
      <name val="Calibri"/>
      <family val="2"/>
      <charset val="204"/>
      <scheme val="minor"/>
    </font>
    <font>
      <u/>
      <sz val="14"/>
      <color theme="10"/>
      <name val="Arial"/>
      <family val="2"/>
      <charset val="204"/>
    </font>
    <font>
      <b/>
      <sz val="10"/>
      <name val="Tahoma"/>
      <family val="2"/>
      <charset val="204"/>
    </font>
    <font>
      <b/>
      <sz val="10"/>
      <color rgb="FF504C98"/>
      <name val="Tahoma"/>
      <family val="2"/>
      <charset val="204"/>
    </font>
    <font>
      <sz val="10"/>
      <color rgb="FFFF0000"/>
      <name val="Arial Cyr"/>
      <charset val="204"/>
    </font>
    <font>
      <b/>
      <sz val="11"/>
      <name val="Arial"/>
      <family val="2"/>
      <charset val="204"/>
    </font>
    <font>
      <b/>
      <u/>
      <sz val="14"/>
      <name val="Arial"/>
      <family val="2"/>
      <charset val="204"/>
    </font>
    <font>
      <sz val="14"/>
      <name val="Times New Roman"/>
      <family val="1"/>
      <charset val="204"/>
    </font>
    <font>
      <sz val="9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6"/>
      <name val="Arial"/>
      <family val="2"/>
      <charset val="204"/>
    </font>
    <font>
      <b/>
      <sz val="12"/>
      <color theme="0"/>
      <name val="Arial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DB6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5F0E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7">
    <xf numFmtId="0" fontId="0" fillId="0" borderId="0"/>
    <xf numFmtId="0" fontId="1" fillId="0" borderId="0"/>
    <xf numFmtId="0" fontId="10" fillId="0" borderId="0" applyNumberForma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9" fillId="0" borderId="0"/>
  </cellStyleXfs>
  <cellXfs count="1260">
    <xf numFmtId="0" fontId="0" fillId="0" borderId="0" xfId="0"/>
    <xf numFmtId="0" fontId="1" fillId="0" borderId="0" xfId="1"/>
    <xf numFmtId="0" fontId="1" fillId="4" borderId="0" xfId="1" applyFont="1" applyFill="1" applyAlignment="1">
      <alignment horizontal="left" vertical="center"/>
    </xf>
    <xf numFmtId="0" fontId="1" fillId="4" borderId="0" xfId="1" applyFill="1"/>
    <xf numFmtId="0" fontId="2" fillId="0" borderId="0" xfId="1" applyNumberFormat="1" applyFont="1" applyAlignment="1">
      <alignment horizontal="left" vertical="center"/>
    </xf>
    <xf numFmtId="0" fontId="2" fillId="0" borderId="0" xfId="1" applyFont="1"/>
    <xf numFmtId="0" fontId="1" fillId="3" borderId="0" xfId="1" applyFont="1" applyFill="1" applyAlignment="1">
      <alignment horizontal="center" vertical="center"/>
    </xf>
    <xf numFmtId="0" fontId="2" fillId="0" borderId="0" xfId="1" applyFont="1" applyAlignment="1">
      <alignment horizontal="left"/>
    </xf>
    <xf numFmtId="0" fontId="2" fillId="0" borderId="3" xfId="1" applyNumberFormat="1" applyFont="1" applyBorder="1" applyAlignment="1">
      <alignment horizontal="left" vertical="center"/>
    </xf>
    <xf numFmtId="1" fontId="2" fillId="0" borderId="3" xfId="1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2" fontId="2" fillId="0" borderId="3" xfId="1" applyNumberFormat="1" applyFont="1" applyBorder="1" applyAlignment="1">
      <alignment horizontal="center" vertical="center"/>
    </xf>
    <xf numFmtId="0" fontId="2" fillId="0" borderId="2" xfId="1" applyNumberFormat="1" applyFont="1" applyBorder="1" applyAlignment="1">
      <alignment horizontal="left" vertical="center"/>
    </xf>
    <xf numFmtId="1" fontId="2" fillId="0" borderId="2" xfId="1" applyNumberFormat="1" applyFont="1" applyBorder="1" applyAlignment="1">
      <alignment horizontal="center" vertical="center"/>
    </xf>
    <xf numFmtId="2" fontId="2" fillId="0" borderId="2" xfId="1" applyNumberFormat="1" applyFont="1" applyBorder="1" applyAlignment="1">
      <alignment horizontal="center" vertical="center"/>
    </xf>
    <xf numFmtId="0" fontId="2" fillId="0" borderId="1" xfId="1" applyNumberFormat="1" applyFont="1" applyBorder="1" applyAlignment="1">
      <alignment horizontal="left" vertical="center"/>
    </xf>
    <xf numFmtId="1" fontId="2" fillId="0" borderId="1" xfId="1" applyNumberFormat="1" applyFont="1" applyBorder="1" applyAlignment="1">
      <alignment horizontal="center" vertical="center"/>
    </xf>
    <xf numFmtId="2" fontId="2" fillId="0" borderId="1" xfId="1" applyNumberFormat="1" applyFont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/>
    </xf>
    <xf numFmtId="2" fontId="2" fillId="6" borderId="3" xfId="1" applyNumberFormat="1" applyFont="1" applyFill="1" applyBorder="1" applyAlignment="1">
      <alignment horizontal="center" vertical="center" wrapText="1"/>
    </xf>
    <xf numFmtId="0" fontId="2" fillId="0" borderId="2" xfId="1" applyNumberFormat="1" applyFont="1" applyFill="1" applyBorder="1" applyAlignment="1">
      <alignment horizontal="center" vertical="center"/>
    </xf>
    <xf numFmtId="0" fontId="2" fillId="0" borderId="2" xfId="1" applyNumberFormat="1" applyFont="1" applyFill="1" applyBorder="1" applyAlignment="1">
      <alignment horizontal="left" vertical="center"/>
    </xf>
    <xf numFmtId="1" fontId="2" fillId="0" borderId="2" xfId="1" applyNumberFormat="1" applyFont="1" applyFill="1" applyBorder="1" applyAlignment="1">
      <alignment horizontal="center" vertical="center"/>
    </xf>
    <xf numFmtId="2" fontId="2" fillId="0" borderId="2" xfId="1" applyNumberFormat="1" applyFont="1" applyFill="1" applyBorder="1" applyAlignment="1">
      <alignment horizontal="center" vertical="center"/>
    </xf>
    <xf numFmtId="0" fontId="2" fillId="0" borderId="0" xfId="1" applyNumberFormat="1" applyFont="1" applyFill="1" applyAlignment="1">
      <alignment horizontal="left" vertical="center"/>
    </xf>
    <xf numFmtId="0" fontId="2" fillId="0" borderId="1" xfId="1" applyNumberFormat="1" applyFont="1" applyFill="1" applyBorder="1" applyAlignment="1">
      <alignment horizontal="left" vertical="center"/>
    </xf>
    <xf numFmtId="0" fontId="8" fillId="0" borderId="0" xfId="1" applyNumberFormat="1" applyFont="1" applyAlignment="1">
      <alignment horizontal="left" vertical="center"/>
    </xf>
    <xf numFmtId="0" fontId="1" fillId="0" borderId="0" xfId="1" applyNumberFormat="1" applyAlignment="1">
      <alignment horizontal="left" vertical="center"/>
    </xf>
    <xf numFmtId="2" fontId="2" fillId="6" borderId="9" xfId="1" applyNumberFormat="1" applyFont="1" applyFill="1" applyBorder="1" applyAlignment="1">
      <alignment horizontal="center" vertical="center" wrapText="1"/>
    </xf>
    <xf numFmtId="2" fontId="2" fillId="6" borderId="2" xfId="1" applyNumberFormat="1" applyFont="1" applyFill="1" applyBorder="1" applyAlignment="1">
      <alignment horizontal="center" vertical="center" wrapText="1"/>
    </xf>
    <xf numFmtId="2" fontId="2" fillId="0" borderId="9" xfId="1" applyNumberFormat="1" applyFont="1" applyBorder="1" applyAlignment="1">
      <alignment horizontal="center" vertical="center"/>
    </xf>
    <xf numFmtId="2" fontId="2" fillId="0" borderId="2" xfId="0" applyNumberFormat="1" applyFont="1" applyBorder="1" applyAlignment="1">
      <alignment wrapText="1"/>
    </xf>
    <xf numFmtId="0" fontId="2" fillId="4" borderId="2" xfId="1" applyFont="1" applyFill="1" applyBorder="1" applyAlignment="1">
      <alignment horizontal="center" vertical="center"/>
    </xf>
    <xf numFmtId="9" fontId="2" fillId="4" borderId="2" xfId="1" applyNumberFormat="1" applyFont="1" applyFill="1" applyBorder="1" applyAlignment="1">
      <alignment horizontal="center" vertical="center"/>
    </xf>
    <xf numFmtId="0" fontId="2" fillId="4" borderId="2" xfId="1" applyFont="1" applyFill="1" applyBorder="1" applyAlignment="1">
      <alignment horizontal="left" vertical="center"/>
    </xf>
    <xf numFmtId="2" fontId="2" fillId="0" borderId="2" xfId="0" applyNumberFormat="1" applyFont="1" applyFill="1" applyBorder="1" applyAlignment="1">
      <alignment wrapText="1"/>
    </xf>
    <xf numFmtId="0" fontId="2" fillId="0" borderId="2" xfId="0" applyNumberFormat="1" applyFont="1" applyBorder="1" applyAlignment="1">
      <alignment wrapText="1"/>
    </xf>
    <xf numFmtId="0" fontId="2" fillId="0" borderId="2" xfId="0" applyNumberFormat="1" applyFont="1" applyFill="1" applyBorder="1" applyAlignment="1">
      <alignment wrapText="1"/>
    </xf>
    <xf numFmtId="9" fontId="2" fillId="3" borderId="2" xfId="1" applyNumberFormat="1" applyFont="1" applyFill="1" applyBorder="1" applyAlignment="1">
      <alignment horizontal="center" vertical="center"/>
    </xf>
    <xf numFmtId="2" fontId="2" fillId="4" borderId="2" xfId="1" applyNumberFormat="1" applyFont="1" applyFill="1" applyBorder="1" applyAlignment="1">
      <alignment horizontal="center" vertical="center"/>
    </xf>
    <xf numFmtId="0" fontId="12" fillId="2" borderId="11" xfId="1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wrapText="1"/>
    </xf>
    <xf numFmtId="0" fontId="2" fillId="4" borderId="1" xfId="1" applyFont="1" applyFill="1" applyBorder="1" applyAlignment="1">
      <alignment horizontal="center" vertical="center"/>
    </xf>
    <xf numFmtId="9" fontId="2" fillId="4" borderId="1" xfId="1" applyNumberFormat="1" applyFont="1" applyFill="1" applyBorder="1" applyAlignment="1">
      <alignment horizontal="center" vertical="center"/>
    </xf>
    <xf numFmtId="2" fontId="2" fillId="4" borderId="1" xfId="1" applyNumberFormat="1" applyFont="1" applyFill="1" applyBorder="1" applyAlignment="1">
      <alignment horizontal="center" vertical="center"/>
    </xf>
    <xf numFmtId="0" fontId="2" fillId="0" borderId="3" xfId="0" applyNumberFormat="1" applyFont="1" applyBorder="1" applyAlignment="1">
      <alignment wrapText="1"/>
    </xf>
    <xf numFmtId="0" fontId="2" fillId="4" borderId="3" xfId="1" applyFont="1" applyFill="1" applyBorder="1" applyAlignment="1">
      <alignment horizontal="center" vertical="center"/>
    </xf>
    <xf numFmtId="9" fontId="2" fillId="4" borderId="3" xfId="1" applyNumberFormat="1" applyFont="1" applyFill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 wrapText="1"/>
    </xf>
    <xf numFmtId="0" fontId="2" fillId="4" borderId="0" xfId="1" applyFont="1" applyFill="1"/>
    <xf numFmtId="0" fontId="2" fillId="4" borderId="19" xfId="1" applyFont="1" applyFill="1" applyBorder="1" applyAlignment="1">
      <alignment horizontal="left" vertical="center"/>
    </xf>
    <xf numFmtId="0" fontId="2" fillId="4" borderId="21" xfId="1" applyFont="1" applyFill="1" applyBorder="1" applyAlignment="1">
      <alignment horizontal="left" vertical="center"/>
    </xf>
    <xf numFmtId="0" fontId="2" fillId="4" borderId="17" xfId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/>
    </xf>
    <xf numFmtId="0" fontId="2" fillId="0" borderId="19" xfId="0" applyNumberFormat="1" applyFont="1" applyBorder="1" applyAlignment="1">
      <alignment wrapText="1"/>
    </xf>
    <xf numFmtId="0" fontId="2" fillId="0" borderId="19" xfId="0" applyNumberFormat="1" applyFont="1" applyFill="1" applyBorder="1" applyAlignment="1">
      <alignment wrapText="1"/>
    </xf>
    <xf numFmtId="2" fontId="2" fillId="0" borderId="2" xfId="0" applyNumberFormat="1" applyFont="1" applyBorder="1" applyAlignment="1">
      <alignment vertical="center"/>
    </xf>
    <xf numFmtId="0" fontId="5" fillId="2" borderId="18" xfId="1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vertical="center"/>
    </xf>
    <xf numFmtId="0" fontId="16" fillId="5" borderId="2" xfId="0" applyFont="1" applyFill="1" applyBorder="1" applyAlignment="1">
      <alignment horizontal="left" vertical="top"/>
    </xf>
    <xf numFmtId="0" fontId="2" fillId="5" borderId="2" xfId="0" applyFont="1" applyFill="1" applyBorder="1" applyAlignment="1">
      <alignment horizontal="left" vertical="center" wrapText="1"/>
    </xf>
    <xf numFmtId="0" fontId="2" fillId="5" borderId="2" xfId="0" applyFont="1" applyFill="1" applyBorder="1" applyAlignment="1">
      <alignment horizontal="right" vertical="center" wrapText="1"/>
    </xf>
    <xf numFmtId="2" fontId="2" fillId="5" borderId="2" xfId="0" applyNumberFormat="1" applyFont="1" applyFill="1" applyBorder="1" applyAlignment="1">
      <alignment wrapText="1"/>
    </xf>
    <xf numFmtId="0" fontId="2" fillId="5" borderId="2" xfId="1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right" vertical="center"/>
    </xf>
    <xf numFmtId="0" fontId="2" fillId="5" borderId="2" xfId="0" applyNumberFormat="1" applyFont="1" applyFill="1" applyBorder="1" applyAlignment="1">
      <alignment wrapText="1"/>
    </xf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/>
    <xf numFmtId="2" fontId="2" fillId="5" borderId="2" xfId="0" applyNumberFormat="1" applyFont="1" applyFill="1" applyBorder="1" applyAlignment="1">
      <alignment vertical="center"/>
    </xf>
    <xf numFmtId="2" fontId="2" fillId="5" borderId="2" xfId="0" applyNumberFormat="1" applyFont="1" applyFill="1" applyBorder="1"/>
    <xf numFmtId="0" fontId="5" fillId="3" borderId="19" xfId="0" applyNumberFormat="1" applyFont="1" applyFill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left" vertical="top"/>
    </xf>
    <xf numFmtId="0" fontId="2" fillId="5" borderId="19" xfId="0" applyNumberFormat="1" applyFont="1" applyFill="1" applyBorder="1" applyAlignment="1">
      <alignment wrapText="1"/>
    </xf>
    <xf numFmtId="0" fontId="2" fillId="5" borderId="19" xfId="0" applyFont="1" applyFill="1" applyBorder="1" applyAlignment="1">
      <alignment vertical="center"/>
    </xf>
    <xf numFmtId="0" fontId="2" fillId="5" borderId="19" xfId="0" applyFont="1" applyFill="1" applyBorder="1"/>
    <xf numFmtId="0" fontId="2" fillId="2" borderId="0" xfId="1" applyNumberFormat="1" applyFont="1" applyFill="1" applyBorder="1" applyAlignment="1">
      <alignment vertical="center"/>
    </xf>
    <xf numFmtId="9" fontId="2" fillId="5" borderId="2" xfId="1" applyNumberFormat="1" applyFont="1" applyFill="1" applyBorder="1" applyAlignment="1">
      <alignment horizontal="center" vertical="center"/>
    </xf>
    <xf numFmtId="2" fontId="2" fillId="5" borderId="2" xfId="1" applyNumberFormat="1" applyFont="1" applyFill="1" applyBorder="1" applyAlignment="1">
      <alignment horizontal="center" vertical="center"/>
    </xf>
    <xf numFmtId="9" fontId="2" fillId="0" borderId="2" xfId="1" applyNumberFormat="1" applyFont="1" applyFill="1" applyBorder="1" applyAlignment="1">
      <alignment horizontal="center" vertical="center"/>
    </xf>
    <xf numFmtId="0" fontId="6" fillId="0" borderId="0" xfId="0" applyFont="1"/>
    <xf numFmtId="2" fontId="19" fillId="0" borderId="2" xfId="0" applyNumberFormat="1" applyFont="1" applyBorder="1" applyAlignment="1">
      <alignment wrapText="1"/>
    </xf>
    <xf numFmtId="0" fontId="19" fillId="0" borderId="2" xfId="0" applyNumberFormat="1" applyFont="1" applyFill="1" applyBorder="1" applyAlignment="1">
      <alignment wrapText="1"/>
    </xf>
    <xf numFmtId="0" fontId="4" fillId="0" borderId="0" xfId="1" applyFont="1"/>
    <xf numFmtId="2" fontId="2" fillId="0" borderId="2" xfId="0" applyNumberFormat="1" applyFont="1" applyFill="1" applyBorder="1" applyAlignment="1">
      <alignment horizontal="center"/>
    </xf>
    <xf numFmtId="2" fontId="2" fillId="5" borderId="1" xfId="1" applyNumberFormat="1" applyFont="1" applyFill="1" applyBorder="1" applyAlignment="1">
      <alignment horizontal="center" vertical="center"/>
    </xf>
    <xf numFmtId="2" fontId="2" fillId="5" borderId="3" xfId="1" applyNumberFormat="1" applyFont="1" applyFill="1" applyBorder="1" applyAlignment="1">
      <alignment horizontal="center" vertical="center"/>
    </xf>
    <xf numFmtId="0" fontId="2" fillId="0" borderId="1" xfId="1" applyNumberFormat="1" applyFont="1" applyBorder="1" applyAlignment="1">
      <alignment horizontal="center" vertical="center"/>
    </xf>
    <xf numFmtId="0" fontId="16" fillId="2" borderId="19" xfId="0" applyFont="1" applyFill="1" applyBorder="1" applyAlignment="1">
      <alignment horizontal="left" vertical="top"/>
    </xf>
    <xf numFmtId="1" fontId="2" fillId="0" borderId="2" xfId="0" applyNumberFormat="1" applyFont="1" applyFill="1" applyBorder="1" applyAlignment="1">
      <alignment horizontal="center"/>
    </xf>
    <xf numFmtId="165" fontId="2" fillId="0" borderId="2" xfId="0" applyNumberFormat="1" applyFont="1" applyFill="1" applyBorder="1" applyAlignment="1">
      <alignment horizontal="center"/>
    </xf>
    <xf numFmtId="2" fontId="2" fillId="4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/>
    </xf>
    <xf numFmtId="0" fontId="22" fillId="0" borderId="2" xfId="0" applyFont="1" applyBorder="1" applyAlignment="1">
      <alignment horizontal="left" vertical="top"/>
    </xf>
    <xf numFmtId="0" fontId="22" fillId="7" borderId="2" xfId="0" applyFont="1" applyFill="1" applyBorder="1" applyAlignment="1">
      <alignment horizontal="left" vertical="top"/>
    </xf>
    <xf numFmtId="0" fontId="21" fillId="0" borderId="2" xfId="0" applyNumberFormat="1" applyFont="1" applyFill="1" applyBorder="1" applyAlignment="1">
      <alignment wrapText="1"/>
    </xf>
    <xf numFmtId="2" fontId="2" fillId="0" borderId="1" xfId="0" applyNumberFormat="1" applyFont="1" applyFill="1" applyBorder="1" applyAlignment="1">
      <alignment horizontal="center"/>
    </xf>
    <xf numFmtId="2" fontId="2" fillId="5" borderId="2" xfId="0" applyNumberFormat="1" applyFont="1" applyFill="1" applyBorder="1" applyAlignment="1">
      <alignment horizontal="center" vertical="center" wrapText="1"/>
    </xf>
    <xf numFmtId="2" fontId="2" fillId="5" borderId="2" xfId="0" applyNumberFormat="1" applyFont="1" applyFill="1" applyBorder="1" applyAlignment="1">
      <alignment horizontal="center" vertical="center"/>
    </xf>
    <xf numFmtId="0" fontId="2" fillId="7" borderId="0" xfId="3" applyFill="1" applyAlignment="1">
      <alignment wrapText="1"/>
    </xf>
    <xf numFmtId="0" fontId="2" fillId="7" borderId="0" xfId="3" applyFill="1" applyBorder="1" applyAlignment="1">
      <alignment wrapText="1"/>
    </xf>
    <xf numFmtId="0" fontId="27" fillId="7" borderId="0" xfId="3" applyFont="1" applyFill="1" applyAlignment="1">
      <alignment horizontal="center" wrapText="1"/>
    </xf>
    <xf numFmtId="0" fontId="2" fillId="7" borderId="0" xfId="3" applyFill="1" applyAlignment="1">
      <alignment horizontal="center" vertical="center" wrapText="1"/>
    </xf>
    <xf numFmtId="0" fontId="26" fillId="7" borderId="0" xfId="3" applyFont="1" applyFill="1" applyAlignment="1">
      <alignment wrapText="1"/>
    </xf>
    <xf numFmtId="0" fontId="26" fillId="7" borderId="0" xfId="3" applyFont="1" applyFill="1" applyAlignment="1">
      <alignment horizontal="center" wrapText="1"/>
    </xf>
    <xf numFmtId="0" fontId="2" fillId="7" borderId="0" xfId="3" applyFill="1" applyAlignment="1"/>
    <xf numFmtId="0" fontId="2" fillId="7" borderId="0" xfId="3" applyFill="1" applyBorder="1" applyAlignment="1"/>
    <xf numFmtId="0" fontId="2" fillId="0" borderId="21" xfId="0" applyNumberFormat="1" applyFont="1" applyFill="1" applyBorder="1" applyAlignment="1">
      <alignment wrapText="1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7" xfId="0" applyNumberFormat="1" applyFont="1" applyBorder="1" applyAlignment="1">
      <alignment wrapText="1"/>
    </xf>
    <xf numFmtId="2" fontId="2" fillId="0" borderId="3" xfId="0" applyNumberFormat="1" applyFont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0" xfId="1" applyNumberFormat="1" applyFont="1" applyBorder="1" applyAlignment="1">
      <alignment horizontal="left" vertical="center"/>
    </xf>
    <xf numFmtId="0" fontId="15" fillId="0" borderId="2" xfId="1" applyNumberFormat="1" applyFont="1" applyBorder="1" applyAlignment="1">
      <alignment horizontal="center" vertical="center"/>
    </xf>
    <xf numFmtId="9" fontId="15" fillId="4" borderId="2" xfId="1" applyNumberFormat="1" applyFont="1" applyFill="1" applyBorder="1" applyAlignment="1">
      <alignment horizontal="center" vertical="center"/>
    </xf>
    <xf numFmtId="0" fontId="15" fillId="4" borderId="2" xfId="1" applyFont="1" applyFill="1" applyBorder="1" applyAlignment="1">
      <alignment horizontal="left" vertical="center"/>
    </xf>
    <xf numFmtId="2" fontId="15" fillId="4" borderId="2" xfId="1" applyNumberFormat="1" applyFont="1" applyFill="1" applyBorder="1" applyAlignment="1">
      <alignment horizontal="center" vertical="center"/>
    </xf>
    <xf numFmtId="9" fontId="2" fillId="0" borderId="1" xfId="1" applyNumberFormat="1" applyFont="1" applyFill="1" applyBorder="1" applyAlignment="1">
      <alignment horizontal="center" vertical="center"/>
    </xf>
    <xf numFmtId="2" fontId="2" fillId="6" borderId="1" xfId="1" applyNumberFormat="1" applyFont="1" applyFill="1" applyBorder="1" applyAlignment="1">
      <alignment horizontal="center" vertical="center" wrapText="1"/>
    </xf>
    <xf numFmtId="0" fontId="15" fillId="0" borderId="0" xfId="1" applyFont="1" applyFill="1"/>
    <xf numFmtId="0" fontId="2" fillId="0" borderId="0" xfId="1" applyNumberFormat="1" applyFont="1" applyFill="1" applyBorder="1" applyAlignment="1">
      <alignment horizontal="left" vertical="center"/>
    </xf>
    <xf numFmtId="0" fontId="15" fillId="4" borderId="0" xfId="1" applyFont="1" applyFill="1" applyBorder="1" applyAlignment="1">
      <alignment horizontal="left" vertical="center"/>
    </xf>
    <xf numFmtId="2" fontId="2" fillId="0" borderId="2" xfId="0" applyNumberFormat="1" applyFont="1" applyFill="1" applyBorder="1" applyAlignment="1">
      <alignment horizontal="center" vertical="center"/>
    </xf>
    <xf numFmtId="0" fontId="2" fillId="4" borderId="19" xfId="1" applyFont="1" applyFill="1" applyBorder="1" applyAlignment="1">
      <alignment horizontal="center" vertical="center"/>
    </xf>
    <xf numFmtId="0" fontId="2" fillId="4" borderId="0" xfId="1" applyFont="1" applyFill="1" applyAlignment="1">
      <alignment horizontal="center" vertical="center"/>
    </xf>
    <xf numFmtId="0" fontId="2" fillId="0" borderId="3" xfId="1" applyNumberFormat="1" applyFont="1" applyFill="1" applyBorder="1" applyAlignment="1">
      <alignment horizontal="left" vertical="center"/>
    </xf>
    <xf numFmtId="0" fontId="33" fillId="0" borderId="2" xfId="0" applyFont="1" applyBorder="1" applyAlignment="1"/>
    <xf numFmtId="0" fontId="33" fillId="0" borderId="2" xfId="0" applyFont="1" applyBorder="1"/>
    <xf numFmtId="0" fontId="18" fillId="0" borderId="0" xfId="0" applyFont="1"/>
    <xf numFmtId="0" fontId="10" fillId="0" borderId="2" xfId="2" applyBorder="1" applyAlignment="1"/>
    <xf numFmtId="0" fontId="10" fillId="0" borderId="2" xfId="2" applyBorder="1"/>
    <xf numFmtId="0" fontId="10" fillId="0" borderId="2" xfId="2" applyBorder="1" applyAlignment="1">
      <alignment horizontal="left" vertical="center"/>
    </xf>
    <xf numFmtId="0" fontId="34" fillId="0" borderId="0" xfId="0" applyFont="1" applyBorder="1" applyAlignment="1"/>
    <xf numFmtId="10" fontId="2" fillId="4" borderId="2" xfId="1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vertical="center" wrapText="1"/>
    </xf>
    <xf numFmtId="9" fontId="2" fillId="4" borderId="23" xfId="1" applyNumberFormat="1" applyFont="1" applyFill="1" applyBorder="1" applyAlignment="1">
      <alignment horizontal="center" vertical="center"/>
    </xf>
    <xf numFmtId="9" fontId="2" fillId="4" borderId="24" xfId="1" applyNumberFormat="1" applyFont="1" applyFill="1" applyBorder="1" applyAlignment="1">
      <alignment horizontal="center" vertical="center"/>
    </xf>
    <xf numFmtId="0" fontId="2" fillId="0" borderId="2" xfId="1" applyNumberFormat="1" applyFont="1" applyBorder="1" applyAlignment="1">
      <alignment horizontal="center" vertical="center"/>
    </xf>
    <xf numFmtId="1" fontId="2" fillId="0" borderId="23" xfId="1" applyNumberFormat="1" applyFont="1" applyFill="1" applyBorder="1" applyAlignment="1">
      <alignment horizontal="center" vertical="center"/>
    </xf>
    <xf numFmtId="2" fontId="2" fillId="0" borderId="23" xfId="1" applyNumberFormat="1" applyFont="1" applyBorder="1" applyAlignment="1">
      <alignment horizontal="center" vertical="center"/>
    </xf>
    <xf numFmtId="0" fontId="2" fillId="0" borderId="24" xfId="0" applyFont="1" applyFill="1" applyBorder="1" applyAlignment="1">
      <alignment horizontal="left" vertical="center"/>
    </xf>
    <xf numFmtId="0" fontId="2" fillId="0" borderId="24" xfId="1" applyNumberFormat="1" applyFont="1" applyBorder="1" applyAlignment="1">
      <alignment horizontal="center" vertical="center"/>
    </xf>
    <xf numFmtId="2" fontId="2" fillId="0" borderId="24" xfId="1" applyNumberFormat="1" applyFont="1" applyBorder="1" applyAlignment="1">
      <alignment horizontal="center" vertical="center"/>
    </xf>
    <xf numFmtId="0" fontId="2" fillId="0" borderId="23" xfId="1" applyNumberFormat="1" applyFont="1" applyBorder="1" applyAlignment="1">
      <alignment horizontal="left" vertical="center"/>
    </xf>
    <xf numFmtId="0" fontId="2" fillId="0" borderId="23" xfId="1" applyNumberFormat="1" applyFont="1" applyBorder="1" applyAlignment="1">
      <alignment horizontal="center" vertical="center"/>
    </xf>
    <xf numFmtId="0" fontId="2" fillId="0" borderId="24" xfId="1" applyNumberFormat="1" applyFont="1" applyBorder="1" applyAlignment="1">
      <alignment horizontal="left" vertical="center"/>
    </xf>
    <xf numFmtId="1" fontId="2" fillId="0" borderId="24" xfId="1" applyNumberFormat="1" applyFont="1" applyBorder="1" applyAlignment="1">
      <alignment horizontal="center" vertical="center"/>
    </xf>
    <xf numFmtId="2" fontId="2" fillId="8" borderId="2" xfId="1" applyNumberFormat="1" applyFont="1" applyFill="1" applyBorder="1" applyAlignment="1">
      <alignment horizontal="center" vertical="center"/>
    </xf>
    <xf numFmtId="0" fontId="2" fillId="0" borderId="3" xfId="1" applyNumberFormat="1" applyFont="1" applyFill="1" applyBorder="1" applyAlignment="1">
      <alignment horizontal="center" vertical="center"/>
    </xf>
    <xf numFmtId="1" fontId="2" fillId="0" borderId="3" xfId="1" applyNumberFormat="1" applyFont="1" applyFill="1" applyBorder="1" applyAlignment="1">
      <alignment horizontal="center" vertical="center"/>
    </xf>
    <xf numFmtId="2" fontId="2" fillId="0" borderId="3" xfId="1" applyNumberFormat="1" applyFont="1" applyFill="1" applyBorder="1" applyAlignment="1">
      <alignment horizontal="center" vertical="center"/>
    </xf>
    <xf numFmtId="9" fontId="2" fillId="0" borderId="3" xfId="1" applyNumberFormat="1" applyFont="1" applyFill="1" applyBorder="1" applyAlignment="1">
      <alignment horizontal="center" vertical="center"/>
    </xf>
    <xf numFmtId="0" fontId="2" fillId="0" borderId="19" xfId="0" applyNumberFormat="1" applyFont="1" applyBorder="1" applyAlignment="1">
      <alignment horizontal="left" wrapText="1"/>
    </xf>
    <xf numFmtId="2" fontId="2" fillId="0" borderId="3" xfId="0" applyNumberFormat="1" applyFont="1" applyBorder="1" applyAlignment="1">
      <alignment horizontal="left" vertical="center" wrapText="1"/>
    </xf>
    <xf numFmtId="2" fontId="2" fillId="0" borderId="3" xfId="0" applyNumberFormat="1" applyFont="1" applyBorder="1" applyAlignment="1">
      <alignment horizontal="left" wrapText="1"/>
    </xf>
    <xf numFmtId="2" fontId="2" fillId="0" borderId="2" xfId="0" applyNumberFormat="1" applyFont="1" applyFill="1" applyBorder="1" applyAlignment="1">
      <alignment horizontal="left"/>
    </xf>
    <xf numFmtId="9" fontId="2" fillId="4" borderId="3" xfId="1" applyNumberFormat="1" applyFont="1" applyFill="1" applyBorder="1" applyAlignment="1">
      <alignment horizontal="left" vertical="center"/>
    </xf>
    <xf numFmtId="2" fontId="2" fillId="5" borderId="3" xfId="1" applyNumberFormat="1" applyFont="1" applyFill="1" applyBorder="1" applyAlignment="1">
      <alignment horizontal="left" vertical="center"/>
    </xf>
    <xf numFmtId="0" fontId="2" fillId="0" borderId="19" xfId="0" applyNumberFormat="1" applyFont="1" applyFill="1" applyBorder="1" applyAlignment="1">
      <alignment horizontal="left" wrapText="1"/>
    </xf>
    <xf numFmtId="2" fontId="2" fillId="0" borderId="2" xfId="0" applyNumberFormat="1" applyFont="1" applyBorder="1" applyAlignment="1">
      <alignment horizontal="left" vertical="center" wrapText="1"/>
    </xf>
    <xf numFmtId="2" fontId="2" fillId="0" borderId="2" xfId="0" applyNumberFormat="1" applyFont="1" applyBorder="1" applyAlignment="1">
      <alignment horizontal="left" wrapText="1"/>
    </xf>
    <xf numFmtId="9" fontId="2" fillId="4" borderId="2" xfId="1" applyNumberFormat="1" applyFont="1" applyFill="1" applyBorder="1" applyAlignment="1">
      <alignment horizontal="left" vertical="center"/>
    </xf>
    <xf numFmtId="2" fontId="2" fillId="5" borderId="2" xfId="1" applyNumberFormat="1" applyFont="1" applyFill="1" applyBorder="1" applyAlignment="1">
      <alignment horizontal="left" vertical="center"/>
    </xf>
    <xf numFmtId="0" fontId="2" fillId="0" borderId="19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vertical="center" wrapText="1"/>
    </xf>
    <xf numFmtId="0" fontId="2" fillId="4" borderId="1" xfId="1" applyFont="1" applyFill="1" applyBorder="1" applyAlignment="1">
      <alignment horizontal="center" vertical="center"/>
    </xf>
    <xf numFmtId="1" fontId="2" fillId="0" borderId="1" xfId="1" applyNumberFormat="1" applyFont="1" applyFill="1" applyBorder="1" applyAlignment="1">
      <alignment horizontal="center" vertical="center"/>
    </xf>
    <xf numFmtId="0" fontId="15" fillId="0" borderId="3" xfId="1" applyNumberFormat="1" applyFont="1" applyBorder="1" applyAlignment="1">
      <alignment horizontal="center" vertical="center"/>
    </xf>
    <xf numFmtId="1" fontId="2" fillId="0" borderId="2" xfId="5" applyNumberFormat="1" applyFont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2" fontId="2" fillId="0" borderId="1" xfId="1" applyNumberFormat="1" applyFont="1" applyFill="1" applyBorder="1" applyAlignment="1">
      <alignment horizontal="center" vertical="center"/>
    </xf>
    <xf numFmtId="0" fontId="15" fillId="0" borderId="1" xfId="1" applyNumberFormat="1" applyFont="1" applyBorder="1" applyAlignment="1">
      <alignment horizontal="center" vertical="center"/>
    </xf>
    <xf numFmtId="0" fontId="2" fillId="0" borderId="19" xfId="1" applyNumberFormat="1" applyFont="1" applyBorder="1" applyAlignment="1">
      <alignment horizontal="left" vertical="center"/>
    </xf>
    <xf numFmtId="0" fontId="2" fillId="0" borderId="36" xfId="1" applyNumberFormat="1" applyFont="1" applyBorder="1" applyAlignment="1">
      <alignment horizontal="left" vertical="center"/>
    </xf>
    <xf numFmtId="2" fontId="2" fillId="9" borderId="2" xfId="0" applyNumberFormat="1" applyFont="1" applyFill="1" applyBorder="1" applyAlignment="1">
      <alignment wrapText="1"/>
    </xf>
    <xf numFmtId="9" fontId="2" fillId="9" borderId="2" xfId="1" applyNumberFormat="1" applyFont="1" applyFill="1" applyBorder="1" applyAlignment="1">
      <alignment horizontal="center" vertical="center"/>
    </xf>
    <xf numFmtId="2" fontId="2" fillId="9" borderId="2" xfId="1" applyNumberFormat="1" applyFont="1" applyFill="1" applyBorder="1" applyAlignment="1">
      <alignment horizontal="center" vertical="center"/>
    </xf>
    <xf numFmtId="0" fontId="2" fillId="9" borderId="19" xfId="0" applyNumberFormat="1" applyFont="1" applyFill="1" applyBorder="1" applyAlignment="1">
      <alignment wrapText="1"/>
    </xf>
    <xf numFmtId="0" fontId="2" fillId="9" borderId="2" xfId="0" applyNumberFormat="1" applyFont="1" applyFill="1" applyBorder="1" applyAlignment="1">
      <alignment wrapText="1"/>
    </xf>
    <xf numFmtId="2" fontId="2" fillId="9" borderId="2" xfId="0" applyNumberFormat="1" applyFont="1" applyFill="1" applyBorder="1" applyAlignment="1">
      <alignment horizontal="center" vertical="center" wrapText="1"/>
    </xf>
    <xf numFmtId="0" fontId="2" fillId="9" borderId="2" xfId="1" applyFont="1" applyFill="1" applyBorder="1" applyAlignment="1">
      <alignment horizontal="center" vertical="center"/>
    </xf>
    <xf numFmtId="2" fontId="2" fillId="9" borderId="2" xfId="0" applyNumberFormat="1" applyFont="1" applyFill="1" applyBorder="1" applyAlignment="1">
      <alignment horizontal="center"/>
    </xf>
    <xf numFmtId="0" fontId="2" fillId="9" borderId="19" xfId="1" applyFont="1" applyFill="1" applyBorder="1" applyAlignment="1">
      <alignment horizontal="left" vertical="center"/>
    </xf>
    <xf numFmtId="2" fontId="5" fillId="0" borderId="2" xfId="0" applyNumberFormat="1" applyFont="1" applyBorder="1" applyAlignment="1">
      <alignment horizontal="center" vertical="center" wrapText="1"/>
    </xf>
    <xf numFmtId="0" fontId="5" fillId="4" borderId="2" xfId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/>
    </xf>
    <xf numFmtId="2" fontId="5" fillId="0" borderId="2" xfId="0" applyNumberFormat="1" applyFont="1" applyFill="1" applyBorder="1" applyAlignment="1">
      <alignment horizontal="center" vertical="center"/>
    </xf>
    <xf numFmtId="9" fontId="5" fillId="4" borderId="2" xfId="1" applyNumberFormat="1" applyFont="1" applyFill="1" applyBorder="1" applyAlignment="1">
      <alignment horizontal="center" vertical="center"/>
    </xf>
    <xf numFmtId="2" fontId="5" fillId="5" borderId="2" xfId="1" applyNumberFormat="1" applyFont="1" applyFill="1" applyBorder="1" applyAlignment="1">
      <alignment horizontal="center" vertical="center"/>
    </xf>
    <xf numFmtId="0" fontId="2" fillId="0" borderId="3" xfId="1" applyNumberFormat="1" applyFont="1" applyBorder="1" applyAlignment="1">
      <alignment horizontal="center" vertical="center"/>
    </xf>
    <xf numFmtId="1" fontId="2" fillId="0" borderId="1" xfId="5" applyNumberFormat="1" applyFont="1" applyBorder="1" applyAlignment="1">
      <alignment horizontal="center" vertical="center"/>
    </xf>
    <xf numFmtId="1" fontId="2" fillId="0" borderId="3" xfId="5" applyNumberFormat="1" applyFont="1" applyBorder="1" applyAlignment="1">
      <alignment horizontal="center" vertical="center"/>
    </xf>
    <xf numFmtId="1" fontId="2" fillId="0" borderId="24" xfId="5" applyNumberFormat="1" applyFont="1" applyBorder="1" applyAlignment="1">
      <alignment horizontal="center" vertical="center"/>
    </xf>
    <xf numFmtId="2" fontId="2" fillId="0" borderId="24" xfId="0" applyNumberFormat="1" applyFont="1" applyBorder="1" applyAlignment="1">
      <alignment horizontal="center" vertical="center"/>
    </xf>
    <xf numFmtId="0" fontId="15" fillId="10" borderId="3" xfId="1" applyNumberFormat="1" applyFont="1" applyFill="1" applyBorder="1" applyAlignment="1">
      <alignment horizontal="center" vertical="center"/>
    </xf>
    <xf numFmtId="2" fontId="2" fillId="10" borderId="3" xfId="1" applyNumberFormat="1" applyFont="1" applyFill="1" applyBorder="1" applyAlignment="1">
      <alignment horizontal="center" vertical="center"/>
    </xf>
    <xf numFmtId="9" fontId="2" fillId="10" borderId="3" xfId="1" applyNumberFormat="1" applyFont="1" applyFill="1" applyBorder="1" applyAlignment="1">
      <alignment horizontal="center" vertical="center"/>
    </xf>
    <xf numFmtId="2" fontId="2" fillId="10" borderId="2" xfId="1" applyNumberFormat="1" applyFont="1" applyFill="1" applyBorder="1" applyAlignment="1">
      <alignment horizontal="center" vertical="center"/>
    </xf>
    <xf numFmtId="9" fontId="2" fillId="10" borderId="2" xfId="1" applyNumberFormat="1" applyFont="1" applyFill="1" applyBorder="1" applyAlignment="1">
      <alignment horizontal="center" vertical="center"/>
    </xf>
    <xf numFmtId="0" fontId="2" fillId="10" borderId="2" xfId="1" applyNumberFormat="1" applyFont="1" applyFill="1" applyBorder="1" applyAlignment="1">
      <alignment horizontal="center" vertical="center"/>
    </xf>
    <xf numFmtId="2" fontId="2" fillId="0" borderId="2" xfId="1" applyNumberFormat="1" applyFont="1" applyBorder="1" applyAlignment="1">
      <alignment horizontal="center"/>
    </xf>
    <xf numFmtId="2" fontId="2" fillId="6" borderId="5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/>
    </xf>
    <xf numFmtId="0" fontId="2" fillId="4" borderId="1" xfId="1" applyFont="1" applyFill="1" applyBorder="1" applyAlignment="1">
      <alignment horizontal="center" vertical="center"/>
    </xf>
    <xf numFmtId="0" fontId="5" fillId="0" borderId="2" xfId="1" applyNumberFormat="1" applyFont="1" applyBorder="1" applyAlignment="1">
      <alignment horizontal="center" vertical="center"/>
    </xf>
    <xf numFmtId="1" fontId="5" fillId="0" borderId="2" xfId="1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1" fontId="2" fillId="0" borderId="23" xfId="1" applyNumberFormat="1" applyFont="1" applyBorder="1" applyAlignment="1">
      <alignment horizontal="center" vertical="center"/>
    </xf>
    <xf numFmtId="0" fontId="2" fillId="0" borderId="1" xfId="1" applyNumberFormat="1" applyFont="1" applyFill="1" applyBorder="1" applyAlignment="1">
      <alignment horizontal="center" vertical="center"/>
    </xf>
    <xf numFmtId="0" fontId="2" fillId="0" borderId="23" xfId="1" applyNumberFormat="1" applyFont="1" applyFill="1" applyBorder="1" applyAlignment="1">
      <alignment horizontal="left" vertical="center"/>
    </xf>
    <xf numFmtId="0" fontId="2" fillId="0" borderId="24" xfId="1" applyNumberFormat="1" applyFont="1" applyFill="1" applyBorder="1" applyAlignment="1">
      <alignment horizontal="left" vertical="center"/>
    </xf>
    <xf numFmtId="2" fontId="2" fillId="0" borderId="24" xfId="1" applyNumberFormat="1" applyFont="1" applyFill="1" applyBorder="1" applyAlignment="1">
      <alignment horizontal="center" vertical="center"/>
    </xf>
    <xf numFmtId="2" fontId="2" fillId="6" borderId="23" xfId="1" applyNumberFormat="1" applyFont="1" applyFill="1" applyBorder="1" applyAlignment="1">
      <alignment horizontal="center" vertical="center" wrapText="1"/>
    </xf>
    <xf numFmtId="2" fontId="2" fillId="6" borderId="24" xfId="1" applyNumberFormat="1" applyFont="1" applyFill="1" applyBorder="1" applyAlignment="1">
      <alignment horizontal="center" vertical="center" wrapText="1"/>
    </xf>
    <xf numFmtId="0" fontId="2" fillId="0" borderId="27" xfId="1" applyNumberFormat="1" applyFont="1" applyBorder="1" applyAlignment="1">
      <alignment horizontal="left" vertical="center"/>
    </xf>
    <xf numFmtId="0" fontId="2" fillId="0" borderId="29" xfId="1" applyNumberFormat="1" applyFont="1" applyBorder="1" applyAlignment="1">
      <alignment horizontal="left" vertical="center"/>
    </xf>
    <xf numFmtId="0" fontId="2" fillId="0" borderId="2" xfId="1" applyNumberFormat="1" applyFont="1" applyBorder="1" applyAlignment="1">
      <alignment vertical="center"/>
    </xf>
    <xf numFmtId="0" fontId="1" fillId="0" borderId="2" xfId="1" applyNumberFormat="1" applyFill="1" applyBorder="1" applyAlignment="1">
      <alignment horizontal="left" vertical="center"/>
    </xf>
    <xf numFmtId="0" fontId="2" fillId="0" borderId="28" xfId="1" applyNumberFormat="1" applyFont="1" applyBorder="1" applyAlignment="1">
      <alignment horizontal="left" vertical="center"/>
    </xf>
    <xf numFmtId="0" fontId="2" fillId="0" borderId="27" xfId="1" applyNumberFormat="1" applyFont="1" applyFill="1" applyBorder="1" applyAlignment="1">
      <alignment horizontal="left" vertical="center"/>
    </xf>
    <xf numFmtId="0" fontId="2" fillId="0" borderId="28" xfId="1" applyNumberFormat="1" applyFont="1" applyFill="1" applyBorder="1" applyAlignment="1">
      <alignment horizontal="left" vertical="center"/>
    </xf>
    <xf numFmtId="0" fontId="2" fillId="0" borderId="29" xfId="1" applyNumberFormat="1" applyFont="1" applyFill="1" applyBorder="1" applyAlignment="1">
      <alignment horizontal="left" vertical="center"/>
    </xf>
    <xf numFmtId="0" fontId="2" fillId="0" borderId="1" xfId="1" applyNumberFormat="1" applyFont="1" applyBorder="1" applyAlignment="1">
      <alignment vertical="center"/>
    </xf>
    <xf numFmtId="0" fontId="2" fillId="0" borderId="3" xfId="1" applyNumberFormat="1" applyFont="1" applyBorder="1" applyAlignment="1">
      <alignment vertical="center"/>
    </xf>
    <xf numFmtId="0" fontId="2" fillId="0" borderId="27" xfId="1" applyNumberFormat="1" applyFont="1" applyBorder="1" applyAlignment="1">
      <alignment vertical="center"/>
    </xf>
    <xf numFmtId="0" fontId="2" fillId="0" borderId="28" xfId="1" applyNumberFormat="1" applyFont="1" applyBorder="1" applyAlignment="1">
      <alignment vertical="center"/>
    </xf>
    <xf numFmtId="0" fontId="2" fillId="0" borderId="29" xfId="1" applyNumberFormat="1" applyFont="1" applyBorder="1" applyAlignment="1">
      <alignment vertical="center"/>
    </xf>
    <xf numFmtId="0" fontId="8" fillId="0" borderId="3" xfId="1" applyNumberFormat="1" applyFont="1" applyFill="1" applyBorder="1" applyAlignment="1">
      <alignment horizontal="left" vertical="center"/>
    </xf>
    <xf numFmtId="0" fontId="1" fillId="0" borderId="1" xfId="1" applyNumberFormat="1" applyFill="1" applyBorder="1" applyAlignment="1">
      <alignment horizontal="left" vertical="center"/>
    </xf>
    <xf numFmtId="0" fontId="1" fillId="0" borderId="27" xfId="1" applyNumberFormat="1" applyFill="1" applyBorder="1" applyAlignment="1">
      <alignment horizontal="left" vertical="center"/>
    </xf>
    <xf numFmtId="0" fontId="1" fillId="0" borderId="29" xfId="1" applyNumberFormat="1" applyFill="1" applyBorder="1" applyAlignment="1">
      <alignment horizontal="left" vertical="center"/>
    </xf>
    <xf numFmtId="0" fontId="2" fillId="4" borderId="0" xfId="1" applyFont="1" applyFill="1" applyAlignment="1">
      <alignment horizontal="center"/>
    </xf>
    <xf numFmtId="0" fontId="16" fillId="2" borderId="2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/>
    </xf>
    <xf numFmtId="0" fontId="2" fillId="0" borderId="21" xfId="0" applyNumberFormat="1" applyFont="1" applyFill="1" applyBorder="1" applyAlignment="1">
      <alignment horizontal="left" vertical="center" wrapText="1"/>
    </xf>
    <xf numFmtId="2" fontId="2" fillId="0" borderId="1" xfId="0" applyNumberFormat="1" applyFont="1" applyFill="1" applyBorder="1" applyAlignment="1">
      <alignment horizontal="center" vertical="center"/>
    </xf>
    <xf numFmtId="0" fontId="2" fillId="0" borderId="25" xfId="0" applyNumberFormat="1" applyFont="1" applyFill="1" applyBorder="1" applyAlignment="1">
      <alignment horizontal="left" vertical="center" wrapText="1"/>
    </xf>
    <xf numFmtId="0" fontId="2" fillId="0" borderId="23" xfId="0" applyNumberFormat="1" applyFont="1" applyFill="1" applyBorder="1" applyAlignment="1">
      <alignment vertical="center" wrapText="1"/>
    </xf>
    <xf numFmtId="2" fontId="2" fillId="0" borderId="23" xfId="0" applyNumberFormat="1" applyFont="1" applyBorder="1" applyAlignment="1">
      <alignment horizontal="center" vertical="center" wrapText="1"/>
    </xf>
    <xf numFmtId="0" fontId="2" fillId="4" borderId="23" xfId="1" applyFont="1" applyFill="1" applyBorder="1" applyAlignment="1">
      <alignment horizontal="center" vertical="center"/>
    </xf>
    <xf numFmtId="2" fontId="2" fillId="0" borderId="23" xfId="0" applyNumberFormat="1" applyFont="1" applyFill="1" applyBorder="1" applyAlignment="1">
      <alignment horizontal="center" vertical="center"/>
    </xf>
    <xf numFmtId="2" fontId="2" fillId="5" borderId="23" xfId="1" applyNumberFormat="1" applyFont="1" applyFill="1" applyBorder="1" applyAlignment="1">
      <alignment horizontal="center" vertical="center"/>
    </xf>
    <xf numFmtId="0" fontId="2" fillId="4" borderId="37" xfId="1" applyFont="1" applyFill="1" applyBorder="1" applyAlignment="1">
      <alignment horizontal="left" vertical="center"/>
    </xf>
    <xf numFmtId="0" fontId="2" fillId="4" borderId="38" xfId="1" applyFont="1" applyFill="1" applyBorder="1" applyAlignment="1">
      <alignment horizontal="left" vertical="center"/>
    </xf>
    <xf numFmtId="0" fontId="2" fillId="4" borderId="24" xfId="1" applyFont="1" applyFill="1" applyBorder="1" applyAlignment="1">
      <alignment horizontal="center" vertical="center"/>
    </xf>
    <xf numFmtId="2" fontId="2" fillId="5" borderId="24" xfId="1" applyNumberFormat="1" applyFont="1" applyFill="1" applyBorder="1" applyAlignment="1">
      <alignment horizontal="center" vertical="center"/>
    </xf>
    <xf numFmtId="0" fontId="2" fillId="4" borderId="39" xfId="1" applyFont="1" applyFill="1" applyBorder="1" applyAlignment="1">
      <alignment horizontal="left" vertical="center"/>
    </xf>
    <xf numFmtId="0" fontId="2" fillId="11" borderId="27" xfId="1" applyNumberFormat="1" applyFont="1" applyFill="1" applyBorder="1" applyAlignment="1">
      <alignment horizontal="left" vertical="center"/>
    </xf>
    <xf numFmtId="0" fontId="2" fillId="11" borderId="28" xfId="1" applyNumberFormat="1" applyFont="1" applyFill="1" applyBorder="1" applyAlignment="1">
      <alignment horizontal="left" vertical="center"/>
    </xf>
    <xf numFmtId="0" fontId="2" fillId="11" borderId="29" xfId="1" applyNumberFormat="1" applyFont="1" applyFill="1" applyBorder="1" applyAlignment="1">
      <alignment horizontal="left" vertical="center"/>
    </xf>
    <xf numFmtId="0" fontId="2" fillId="0" borderId="38" xfId="1" applyNumberFormat="1" applyFont="1" applyBorder="1" applyAlignment="1">
      <alignment horizontal="left" vertical="center"/>
    </xf>
    <xf numFmtId="0" fontId="2" fillId="0" borderId="40" xfId="1" applyNumberFormat="1" applyFont="1" applyBorder="1" applyAlignment="1">
      <alignment horizontal="left" vertical="center"/>
    </xf>
    <xf numFmtId="0" fontId="2" fillId="0" borderId="41" xfId="1" applyNumberFormat="1" applyFont="1" applyBorder="1" applyAlignment="1">
      <alignment horizontal="left" vertical="center"/>
    </xf>
    <xf numFmtId="0" fontId="2" fillId="0" borderId="39" xfId="1" applyNumberFormat="1" applyFont="1" applyBorder="1" applyAlignment="1">
      <alignment horizontal="left" vertical="center"/>
    </xf>
    <xf numFmtId="0" fontId="2" fillId="10" borderId="3" xfId="1" applyNumberFormat="1" applyFont="1" applyFill="1" applyBorder="1" applyAlignment="1">
      <alignment horizontal="left" vertical="center"/>
    </xf>
    <xf numFmtId="1" fontId="2" fillId="10" borderId="2" xfId="5" applyNumberFormat="1" applyFont="1" applyFill="1" applyBorder="1" applyAlignment="1">
      <alignment horizontal="center" vertical="center"/>
    </xf>
    <xf numFmtId="0" fontId="2" fillId="10" borderId="2" xfId="1" applyNumberFormat="1" applyFont="1" applyFill="1" applyBorder="1" applyAlignment="1">
      <alignment horizontal="left" vertical="center"/>
    </xf>
    <xf numFmtId="1" fontId="2" fillId="10" borderId="3" xfId="1" applyNumberFormat="1" applyFont="1" applyFill="1" applyBorder="1" applyAlignment="1">
      <alignment horizontal="center" vertical="center"/>
    </xf>
    <xf numFmtId="0" fontId="15" fillId="10" borderId="2" xfId="1" applyNumberFormat="1" applyFont="1" applyFill="1" applyBorder="1" applyAlignment="1">
      <alignment horizontal="center" vertical="center"/>
    </xf>
    <xf numFmtId="1" fontId="2" fillId="10" borderId="2" xfId="1" applyNumberFormat="1" applyFont="1" applyFill="1" applyBorder="1" applyAlignment="1">
      <alignment horizontal="center" vertical="center"/>
    </xf>
    <xf numFmtId="2" fontId="2" fillId="12" borderId="3" xfId="1" applyNumberFormat="1" applyFont="1" applyFill="1" applyBorder="1" applyAlignment="1">
      <alignment horizontal="center" vertical="center" wrapText="1"/>
    </xf>
    <xf numFmtId="2" fontId="2" fillId="12" borderId="2" xfId="1" applyNumberFormat="1" applyFont="1" applyFill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wrapText="1"/>
    </xf>
    <xf numFmtId="2" fontId="5" fillId="0" borderId="2" xfId="0" applyNumberFormat="1" applyFont="1" applyBorder="1" applyAlignment="1">
      <alignment horizontal="center" wrapText="1"/>
    </xf>
    <xf numFmtId="0" fontId="5" fillId="4" borderId="0" xfId="1" applyFont="1" applyFill="1"/>
    <xf numFmtId="2" fontId="2" fillId="6" borderId="17" xfId="1" applyNumberFormat="1" applyFont="1" applyFill="1" applyBorder="1" applyAlignment="1">
      <alignment horizontal="center" vertical="center" wrapText="1"/>
    </xf>
    <xf numFmtId="2" fontId="2" fillId="6" borderId="19" xfId="1" applyNumberFormat="1" applyFont="1" applyFill="1" applyBorder="1" applyAlignment="1">
      <alignment horizontal="center" vertical="center" wrapText="1"/>
    </xf>
    <xf numFmtId="2" fontId="2" fillId="6" borderId="21" xfId="1" applyNumberFormat="1" applyFont="1" applyFill="1" applyBorder="1" applyAlignment="1">
      <alignment horizontal="center" vertical="center" wrapText="1"/>
    </xf>
    <xf numFmtId="9" fontId="2" fillId="4" borderId="9" xfId="1" applyNumberFormat="1" applyFont="1" applyFill="1" applyBorder="1" applyAlignment="1">
      <alignment horizontal="center" vertical="center"/>
    </xf>
    <xf numFmtId="9" fontId="2" fillId="4" borderId="42" xfId="1" applyNumberFormat="1" applyFont="1" applyFill="1" applyBorder="1" applyAlignment="1">
      <alignment horizontal="center" vertical="center"/>
    </xf>
    <xf numFmtId="9" fontId="2" fillId="4" borderId="43" xfId="1" applyNumberFormat="1" applyFont="1" applyFill="1" applyBorder="1" applyAlignment="1">
      <alignment horizontal="center" vertical="center"/>
    </xf>
    <xf numFmtId="9" fontId="2" fillId="4" borderId="44" xfId="1" applyNumberFormat="1" applyFont="1" applyFill="1" applyBorder="1" applyAlignment="1">
      <alignment horizontal="center" vertical="center"/>
    </xf>
    <xf numFmtId="0" fontId="11" fillId="0" borderId="0" xfId="0" applyFont="1"/>
    <xf numFmtId="0" fontId="2" fillId="4" borderId="3" xfId="1" applyFont="1" applyFill="1" applyBorder="1" applyAlignment="1">
      <alignment horizontal="center" vertical="center"/>
    </xf>
    <xf numFmtId="2" fontId="2" fillId="14" borderId="3" xfId="1" applyNumberFormat="1" applyFont="1" applyFill="1" applyBorder="1" applyAlignment="1">
      <alignment horizontal="center" vertical="center" wrapText="1"/>
    </xf>
    <xf numFmtId="2" fontId="2" fillId="14" borderId="2" xfId="1" applyNumberFormat="1" applyFont="1" applyFill="1" applyBorder="1" applyAlignment="1">
      <alignment horizontal="center" vertical="center"/>
    </xf>
    <xf numFmtId="2" fontId="2" fillId="14" borderId="27" xfId="1" applyNumberFormat="1" applyFont="1" applyFill="1" applyBorder="1" applyAlignment="1">
      <alignment horizontal="center" vertical="center" wrapText="1"/>
    </xf>
    <xf numFmtId="2" fontId="2" fillId="14" borderId="2" xfId="1" applyNumberFormat="1" applyFont="1" applyFill="1" applyBorder="1" applyAlignment="1">
      <alignment horizontal="center" vertical="center" wrapText="1"/>
    </xf>
    <xf numFmtId="2" fontId="2" fillId="14" borderId="3" xfId="1" applyNumberFormat="1" applyFont="1" applyFill="1" applyBorder="1" applyAlignment="1">
      <alignment horizontal="left" vertical="center"/>
    </xf>
    <xf numFmtId="2" fontId="2" fillId="8" borderId="3" xfId="1" applyNumberFormat="1" applyFont="1" applyFill="1" applyBorder="1" applyAlignment="1">
      <alignment horizontal="left" vertical="center"/>
    </xf>
    <xf numFmtId="2" fontId="2" fillId="8" borderId="2" xfId="1" applyNumberFormat="1" applyFont="1" applyFill="1" applyBorder="1" applyAlignment="1">
      <alignment horizontal="center" vertical="center" wrapText="1"/>
    </xf>
    <xf numFmtId="2" fontId="2" fillId="8" borderId="3" xfId="1" applyNumberFormat="1" applyFont="1" applyFill="1" applyBorder="1" applyAlignment="1">
      <alignment horizontal="center" vertical="center"/>
    </xf>
    <xf numFmtId="2" fontId="2" fillId="14" borderId="3" xfId="1" applyNumberFormat="1" applyFont="1" applyFill="1" applyBorder="1" applyAlignment="1">
      <alignment horizontal="center" vertical="center"/>
    </xf>
    <xf numFmtId="2" fontId="2" fillId="8" borderId="23" xfId="1" applyNumberFormat="1" applyFont="1" applyFill="1" applyBorder="1" applyAlignment="1">
      <alignment horizontal="center" vertical="center" wrapText="1"/>
    </xf>
    <xf numFmtId="2" fontId="2" fillId="8" borderId="3" xfId="1" applyNumberFormat="1" applyFont="1" applyFill="1" applyBorder="1" applyAlignment="1">
      <alignment horizontal="center" vertical="center" wrapText="1"/>
    </xf>
    <xf numFmtId="2" fontId="2" fillId="12" borderId="2" xfId="1" applyNumberFormat="1" applyFont="1" applyFill="1" applyBorder="1" applyAlignment="1">
      <alignment horizontal="center" vertical="center"/>
    </xf>
    <xf numFmtId="2" fontId="2" fillId="12" borderId="23" xfId="1" applyNumberFormat="1" applyFont="1" applyFill="1" applyBorder="1" applyAlignment="1">
      <alignment horizontal="center" vertical="center" wrapText="1"/>
    </xf>
    <xf numFmtId="2" fontId="2" fillId="14" borderId="28" xfId="1" applyNumberFormat="1" applyFont="1" applyFill="1" applyBorder="1" applyAlignment="1">
      <alignment horizontal="center" vertical="center" wrapText="1"/>
    </xf>
    <xf numFmtId="2" fontId="2" fillId="12" borderId="24" xfId="1" applyNumberFormat="1" applyFont="1" applyFill="1" applyBorder="1" applyAlignment="1">
      <alignment horizontal="center" vertical="center" wrapText="1"/>
    </xf>
    <xf numFmtId="2" fontId="2" fillId="8" borderId="24" xfId="1" applyNumberFormat="1" applyFont="1" applyFill="1" applyBorder="1" applyAlignment="1">
      <alignment horizontal="center" vertical="center" wrapText="1"/>
    </xf>
    <xf numFmtId="2" fontId="2" fillId="14" borderId="29" xfId="1" applyNumberFormat="1" applyFont="1" applyFill="1" applyBorder="1" applyAlignment="1">
      <alignment horizontal="center" vertical="center" wrapText="1"/>
    </xf>
    <xf numFmtId="9" fontId="2" fillId="4" borderId="45" xfId="1" applyNumberFormat="1" applyFont="1" applyFill="1" applyBorder="1" applyAlignment="1">
      <alignment horizontal="center" vertical="center"/>
    </xf>
    <xf numFmtId="9" fontId="2" fillId="4" borderId="5" xfId="1" applyNumberFormat="1" applyFont="1" applyFill="1" applyBorder="1" applyAlignment="1">
      <alignment horizontal="center" vertical="center"/>
    </xf>
    <xf numFmtId="9" fontId="2" fillId="4" borderId="7" xfId="1" applyNumberFormat="1" applyFont="1" applyFill="1" applyBorder="1" applyAlignment="1">
      <alignment horizontal="center" vertical="center"/>
    </xf>
    <xf numFmtId="2" fontId="2" fillId="6" borderId="25" xfId="1" applyNumberFormat="1" applyFont="1" applyFill="1" applyBorder="1" applyAlignment="1">
      <alignment horizontal="center" vertical="center" wrapText="1"/>
    </xf>
    <xf numFmtId="2" fontId="2" fillId="6" borderId="10" xfId="1" applyNumberFormat="1" applyFont="1" applyFill="1" applyBorder="1" applyAlignment="1">
      <alignment horizontal="center" vertical="center" wrapText="1"/>
    </xf>
    <xf numFmtId="2" fontId="2" fillId="6" borderId="26" xfId="1" applyNumberFormat="1" applyFont="1" applyFill="1" applyBorder="1" applyAlignment="1">
      <alignment horizontal="center" vertical="center" wrapText="1"/>
    </xf>
    <xf numFmtId="2" fontId="2" fillId="12" borderId="1" xfId="1" applyNumberFormat="1" applyFont="1" applyFill="1" applyBorder="1" applyAlignment="1">
      <alignment horizontal="center" vertical="center" wrapText="1"/>
    </xf>
    <xf numFmtId="2" fontId="2" fillId="8" borderId="1" xfId="1" applyNumberFormat="1" applyFont="1" applyFill="1" applyBorder="1" applyAlignment="1">
      <alignment horizontal="center" vertical="center" wrapText="1"/>
    </xf>
    <xf numFmtId="2" fontId="2" fillId="14" borderId="32" xfId="1" applyNumberFormat="1" applyFont="1" applyFill="1" applyBorder="1" applyAlignment="1">
      <alignment horizontal="center" vertical="center" wrapText="1"/>
    </xf>
    <xf numFmtId="2" fontId="2" fillId="14" borderId="30" xfId="1" applyNumberFormat="1" applyFont="1" applyFill="1" applyBorder="1" applyAlignment="1">
      <alignment horizontal="center" vertical="center" wrapText="1"/>
    </xf>
    <xf numFmtId="2" fontId="2" fillId="9" borderId="3" xfId="1" applyNumberFormat="1" applyFont="1" applyFill="1" applyBorder="1" applyAlignment="1">
      <alignment horizontal="center" vertical="center" wrapText="1"/>
    </xf>
    <xf numFmtId="2" fontId="2" fillId="9" borderId="2" xfId="1" applyNumberFormat="1" applyFont="1" applyFill="1" applyBorder="1" applyAlignment="1">
      <alignment horizontal="center" vertical="center" wrapText="1"/>
    </xf>
    <xf numFmtId="2" fontId="5" fillId="14" borderId="2" xfId="1" applyNumberFormat="1" applyFont="1" applyFill="1" applyBorder="1" applyAlignment="1">
      <alignment horizontal="center" vertical="center" wrapText="1"/>
    </xf>
    <xf numFmtId="2" fontId="5" fillId="12" borderId="2" xfId="1" applyNumberFormat="1" applyFont="1" applyFill="1" applyBorder="1" applyAlignment="1">
      <alignment horizontal="center" vertical="center" wrapText="1"/>
    </xf>
    <xf numFmtId="2" fontId="18" fillId="14" borderId="2" xfId="1" applyNumberFormat="1" applyFont="1" applyFill="1" applyBorder="1" applyAlignment="1">
      <alignment horizontal="center" vertical="center" wrapText="1"/>
    </xf>
    <xf numFmtId="2" fontId="6" fillId="8" borderId="2" xfId="1" applyNumberFormat="1" applyFont="1" applyFill="1" applyBorder="1" applyAlignment="1">
      <alignment horizontal="center" vertical="center" wrapText="1"/>
    </xf>
    <xf numFmtId="2" fontId="2" fillId="12" borderId="3" xfId="1" applyNumberFormat="1" applyFont="1" applyFill="1" applyBorder="1" applyAlignment="1">
      <alignment horizontal="left" vertical="center"/>
    </xf>
    <xf numFmtId="0" fontId="2" fillId="0" borderId="17" xfId="0" applyNumberFormat="1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vertical="center" wrapText="1"/>
    </xf>
    <xf numFmtId="2" fontId="2" fillId="0" borderId="3" xfId="0" applyNumberFormat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center" vertical="center"/>
    </xf>
    <xf numFmtId="9" fontId="2" fillId="16" borderId="2" xfId="1" applyNumberFormat="1" applyFont="1" applyFill="1" applyBorder="1" applyAlignment="1">
      <alignment horizontal="center" vertical="center"/>
    </xf>
    <xf numFmtId="0" fontId="2" fillId="17" borderId="2" xfId="1" applyNumberFormat="1" applyFont="1" applyFill="1" applyBorder="1" applyAlignment="1">
      <alignment horizontal="center" vertical="center"/>
    </xf>
    <xf numFmtId="1" fontId="2" fillId="17" borderId="2" xfId="1" applyNumberFormat="1" applyFont="1" applyFill="1" applyBorder="1" applyAlignment="1">
      <alignment horizontal="center" vertical="center"/>
    </xf>
    <xf numFmtId="2" fontId="2" fillId="17" borderId="2" xfId="1" applyNumberFormat="1" applyFont="1" applyFill="1" applyBorder="1" applyAlignment="1">
      <alignment horizontal="center" vertical="center"/>
    </xf>
    <xf numFmtId="9" fontId="2" fillId="17" borderId="2" xfId="1" applyNumberFormat="1" applyFont="1" applyFill="1" applyBorder="1" applyAlignment="1">
      <alignment horizontal="center" vertical="center"/>
    </xf>
    <xf numFmtId="2" fontId="2" fillId="6" borderId="52" xfId="1" applyNumberFormat="1" applyFont="1" applyFill="1" applyBorder="1" applyAlignment="1">
      <alignment horizontal="center" vertical="center" wrapText="1"/>
    </xf>
    <xf numFmtId="2" fontId="2" fillId="6" borderId="50" xfId="1" applyNumberFormat="1" applyFont="1" applyFill="1" applyBorder="1" applyAlignment="1">
      <alignment horizontal="center" vertical="center" wrapText="1"/>
    </xf>
    <xf numFmtId="9" fontId="2" fillId="0" borderId="28" xfId="1" applyNumberFormat="1" applyFont="1" applyFill="1" applyBorder="1" applyAlignment="1">
      <alignment horizontal="center" vertical="center"/>
    </xf>
    <xf numFmtId="9" fontId="2" fillId="0" borderId="32" xfId="1" applyNumberFormat="1" applyFont="1" applyFill="1" applyBorder="1" applyAlignment="1">
      <alignment horizontal="center" vertical="center"/>
    </xf>
    <xf numFmtId="9" fontId="2" fillId="4" borderId="27" xfId="1" applyNumberFormat="1" applyFont="1" applyFill="1" applyBorder="1" applyAlignment="1">
      <alignment horizontal="center" vertical="center"/>
    </xf>
    <xf numFmtId="9" fontId="2" fillId="4" borderId="32" xfId="1" applyNumberFormat="1" applyFont="1" applyFill="1" applyBorder="1" applyAlignment="1">
      <alignment horizontal="center" vertical="center"/>
    </xf>
    <xf numFmtId="9" fontId="2" fillId="4" borderId="28" xfId="1" applyNumberFormat="1" applyFont="1" applyFill="1" applyBorder="1" applyAlignment="1">
      <alignment horizontal="center" vertical="center"/>
    </xf>
    <xf numFmtId="9" fontId="2" fillId="4" borderId="29" xfId="1" applyNumberFormat="1" applyFont="1" applyFill="1" applyBorder="1" applyAlignment="1">
      <alignment horizontal="center" vertical="center"/>
    </xf>
    <xf numFmtId="9" fontId="2" fillId="4" borderId="30" xfId="1" applyNumberFormat="1" applyFont="1" applyFill="1" applyBorder="1" applyAlignment="1">
      <alignment horizontal="center" vertical="center"/>
    </xf>
    <xf numFmtId="0" fontId="2" fillId="0" borderId="2" xfId="1" applyNumberFormat="1" applyFont="1" applyFill="1" applyBorder="1" applyAlignment="1">
      <alignment horizontal="left" vertical="center" wrapText="1"/>
    </xf>
    <xf numFmtId="0" fontId="2" fillId="0" borderId="53" xfId="0" applyNumberFormat="1" applyFont="1" applyBorder="1" applyAlignment="1">
      <alignment wrapText="1"/>
    </xf>
    <xf numFmtId="2" fontId="2" fillId="0" borderId="53" xfId="0" applyNumberFormat="1" applyFont="1" applyBorder="1" applyAlignment="1">
      <alignment horizontal="center" vertical="center" wrapText="1"/>
    </xf>
    <xf numFmtId="0" fontId="2" fillId="4" borderId="53" xfId="1" applyFont="1" applyFill="1" applyBorder="1" applyAlignment="1">
      <alignment horizontal="center" vertical="center"/>
    </xf>
    <xf numFmtId="2" fontId="2" fillId="0" borderId="53" xfId="0" applyNumberFormat="1" applyFont="1" applyBorder="1" applyAlignment="1">
      <alignment horizontal="center" wrapText="1"/>
    </xf>
    <xf numFmtId="2" fontId="2" fillId="0" borderId="53" xfId="0" applyNumberFormat="1" applyFont="1" applyFill="1" applyBorder="1" applyAlignment="1">
      <alignment horizontal="center"/>
    </xf>
    <xf numFmtId="9" fontId="2" fillId="4" borderId="53" xfId="1" applyNumberFormat="1" applyFont="1" applyFill="1" applyBorder="1" applyAlignment="1">
      <alignment horizontal="center" vertical="center"/>
    </xf>
    <xf numFmtId="2" fontId="5" fillId="5" borderId="53" xfId="1" applyNumberFormat="1" applyFont="1" applyFill="1" applyBorder="1" applyAlignment="1">
      <alignment horizontal="center" vertical="center"/>
    </xf>
    <xf numFmtId="2" fontId="5" fillId="14" borderId="53" xfId="1" applyNumberFormat="1" applyFont="1" applyFill="1" applyBorder="1" applyAlignment="1">
      <alignment horizontal="center" vertical="center"/>
    </xf>
    <xf numFmtId="0" fontId="2" fillId="4" borderId="35" xfId="1" applyFont="1" applyFill="1" applyBorder="1" applyAlignment="1">
      <alignment horizontal="left" vertical="center"/>
    </xf>
    <xf numFmtId="0" fontId="2" fillId="0" borderId="10" xfId="0" applyNumberFormat="1" applyFont="1" applyFill="1" applyBorder="1" applyAlignment="1">
      <alignment wrapText="1"/>
    </xf>
    <xf numFmtId="2" fontId="2" fillId="0" borderId="3" xfId="0" applyNumberFormat="1" applyFont="1" applyFill="1" applyBorder="1" applyAlignment="1">
      <alignment horizontal="center"/>
    </xf>
    <xf numFmtId="0" fontId="2" fillId="4" borderId="41" xfId="1" applyFont="1" applyFill="1" applyBorder="1" applyAlignment="1">
      <alignment horizontal="left" vertical="center"/>
    </xf>
    <xf numFmtId="2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left" vertical="center" wrapText="1"/>
    </xf>
    <xf numFmtId="1" fontId="5" fillId="0" borderId="2" xfId="1" applyNumberFormat="1" applyFont="1" applyFill="1" applyBorder="1" applyAlignment="1">
      <alignment horizontal="center" vertical="center"/>
    </xf>
    <xf numFmtId="2" fontId="5" fillId="0" borderId="2" xfId="1" applyNumberFormat="1" applyFont="1" applyBorder="1" applyAlignment="1">
      <alignment horizontal="center" vertical="center"/>
    </xf>
    <xf numFmtId="2" fontId="5" fillId="6" borderId="2" xfId="1" applyNumberFormat="1" applyFont="1" applyFill="1" applyBorder="1" applyAlignment="1">
      <alignment horizontal="center" vertical="center" wrapText="1"/>
    </xf>
    <xf numFmtId="0" fontId="5" fillId="17" borderId="2" xfId="1" applyNumberFormat="1" applyFont="1" applyFill="1" applyBorder="1" applyAlignment="1">
      <alignment horizontal="center" vertical="center"/>
    </xf>
    <xf numFmtId="1" fontId="5" fillId="17" borderId="2" xfId="1" applyNumberFormat="1" applyFont="1" applyFill="1" applyBorder="1" applyAlignment="1">
      <alignment horizontal="center" vertical="center"/>
    </xf>
    <xf numFmtId="2" fontId="5" fillId="17" borderId="2" xfId="1" applyNumberFormat="1" applyFont="1" applyFill="1" applyBorder="1" applyAlignment="1">
      <alignment horizontal="center" vertical="center"/>
    </xf>
    <xf numFmtId="9" fontId="5" fillId="17" borderId="2" xfId="1" applyNumberFormat="1" applyFont="1" applyFill="1" applyBorder="1" applyAlignment="1">
      <alignment horizontal="center" vertical="center"/>
    </xf>
    <xf numFmtId="0" fontId="2" fillId="4" borderId="2" xfId="0" applyNumberFormat="1" applyFont="1" applyFill="1" applyBorder="1" applyAlignment="1">
      <alignment wrapText="1"/>
    </xf>
    <xf numFmtId="2" fontId="2" fillId="12" borderId="9" xfId="1" applyNumberFormat="1" applyFont="1" applyFill="1" applyBorder="1" applyAlignment="1">
      <alignment horizontal="center" vertical="center" wrapText="1"/>
    </xf>
    <xf numFmtId="2" fontId="2" fillId="14" borderId="9" xfId="1" applyNumberFormat="1" applyFont="1" applyFill="1" applyBorder="1" applyAlignment="1">
      <alignment horizontal="center" vertical="center" wrapText="1"/>
    </xf>
    <xf numFmtId="2" fontId="2" fillId="15" borderId="2" xfId="1" applyNumberFormat="1" applyFont="1" applyFill="1" applyBorder="1" applyAlignment="1">
      <alignment horizontal="center" vertical="center" wrapText="1"/>
    </xf>
    <xf numFmtId="2" fontId="15" fillId="6" borderId="2" xfId="1" applyNumberFormat="1" applyFont="1" applyFill="1" applyBorder="1" applyAlignment="1">
      <alignment horizontal="center" vertical="center" wrapText="1"/>
    </xf>
    <xf numFmtId="0" fontId="2" fillId="4" borderId="23" xfId="0" applyNumberFormat="1" applyFont="1" applyFill="1" applyBorder="1" applyAlignment="1">
      <alignment wrapText="1"/>
    </xf>
    <xf numFmtId="0" fontId="2" fillId="4" borderId="3" xfId="0" applyNumberFormat="1" applyFont="1" applyFill="1" applyBorder="1" applyAlignment="1">
      <alignment wrapText="1"/>
    </xf>
    <xf numFmtId="0" fontId="2" fillId="13" borderId="3" xfId="1" applyNumberFormat="1" applyFont="1" applyFill="1" applyBorder="1" applyAlignment="1">
      <alignment horizontal="left" vertical="center"/>
    </xf>
    <xf numFmtId="2" fontId="2" fillId="13" borderId="3" xfId="1" applyNumberFormat="1" applyFont="1" applyFill="1" applyBorder="1" applyAlignment="1">
      <alignment horizontal="center" vertical="center"/>
    </xf>
    <xf numFmtId="0" fontId="2" fillId="13" borderId="2" xfId="1" applyNumberFormat="1" applyFont="1" applyFill="1" applyBorder="1" applyAlignment="1">
      <alignment horizontal="left" vertical="center"/>
    </xf>
    <xf numFmtId="0" fontId="15" fillId="13" borderId="2" xfId="1" applyNumberFormat="1" applyFont="1" applyFill="1" applyBorder="1" applyAlignment="1">
      <alignment horizontal="center" vertical="center"/>
    </xf>
    <xf numFmtId="1" fontId="2" fillId="13" borderId="2" xfId="1" applyNumberFormat="1" applyFont="1" applyFill="1" applyBorder="1" applyAlignment="1">
      <alignment horizontal="center" vertical="center"/>
    </xf>
    <xf numFmtId="2" fontId="2" fillId="13" borderId="2" xfId="1" applyNumberFormat="1" applyFont="1" applyFill="1" applyBorder="1" applyAlignment="1">
      <alignment horizontal="center" vertical="center"/>
    </xf>
    <xf numFmtId="9" fontId="2" fillId="13" borderId="2" xfId="1" applyNumberFormat="1" applyFont="1" applyFill="1" applyBorder="1" applyAlignment="1">
      <alignment horizontal="center" vertical="center"/>
    </xf>
    <xf numFmtId="0" fontId="2" fillId="13" borderId="2" xfId="1" applyNumberFormat="1" applyFont="1" applyFill="1" applyBorder="1" applyAlignment="1">
      <alignment horizontal="center" vertical="center"/>
    </xf>
    <xf numFmtId="1" fontId="2" fillId="13" borderId="2" xfId="5" applyNumberFormat="1" applyFont="1" applyFill="1" applyBorder="1" applyAlignment="1">
      <alignment horizontal="center" vertical="center"/>
    </xf>
    <xf numFmtId="0" fontId="2" fillId="4" borderId="2" xfId="1" applyNumberFormat="1" applyFont="1" applyFill="1" applyBorder="1" applyAlignment="1">
      <alignment horizontal="left" vertical="center"/>
    </xf>
    <xf numFmtId="0" fontId="2" fillId="4" borderId="2" xfId="1" applyNumberFormat="1" applyFont="1" applyFill="1" applyBorder="1" applyAlignment="1">
      <alignment horizontal="center" vertical="center"/>
    </xf>
    <xf numFmtId="1" fontId="2" fillId="4" borderId="2" xfId="5" applyNumberFormat="1" applyFont="1" applyFill="1" applyBorder="1" applyAlignment="1">
      <alignment horizontal="center" vertical="center"/>
    </xf>
    <xf numFmtId="2" fontId="2" fillId="14" borderId="5" xfId="1" applyNumberFormat="1" applyFont="1" applyFill="1" applyBorder="1" applyAlignment="1">
      <alignment horizontal="center" vertical="center" wrapText="1"/>
    </xf>
    <xf numFmtId="2" fontId="2" fillId="12" borderId="52" xfId="1" applyNumberFormat="1" applyFont="1" applyFill="1" applyBorder="1" applyAlignment="1">
      <alignment horizontal="center" vertical="center" wrapText="1"/>
    </xf>
    <xf numFmtId="2" fontId="2" fillId="12" borderId="19" xfId="1" applyNumberFormat="1" applyFont="1" applyFill="1" applyBorder="1" applyAlignment="1">
      <alignment horizontal="center" vertical="center" wrapText="1"/>
    </xf>
    <xf numFmtId="2" fontId="2" fillId="12" borderId="50" xfId="1" applyNumberFormat="1" applyFont="1" applyFill="1" applyBorder="1" applyAlignment="1">
      <alignment horizontal="center" vertical="center" wrapText="1"/>
    </xf>
    <xf numFmtId="2" fontId="2" fillId="6" borderId="37" xfId="1" applyNumberFormat="1" applyFont="1" applyFill="1" applyBorder="1" applyAlignment="1">
      <alignment horizontal="center" vertical="center" wrapText="1"/>
    </xf>
    <xf numFmtId="2" fontId="2" fillId="6" borderId="38" xfId="1" applyNumberFormat="1" applyFont="1" applyFill="1" applyBorder="1" applyAlignment="1">
      <alignment horizontal="center" vertical="center" wrapText="1"/>
    </xf>
    <xf numFmtId="2" fontId="2" fillId="6" borderId="39" xfId="1" applyNumberFormat="1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9" xfId="1" applyNumberFormat="1" applyFont="1" applyFill="1" applyBorder="1" applyAlignment="1">
      <alignment horizontal="left" vertical="center"/>
    </xf>
    <xf numFmtId="0" fontId="1" fillId="4" borderId="19" xfId="1" applyFont="1" applyFill="1" applyBorder="1" applyAlignment="1">
      <alignment horizontal="left" vertical="center"/>
    </xf>
    <xf numFmtId="0" fontId="15" fillId="4" borderId="23" xfId="1" applyFont="1" applyFill="1" applyBorder="1" applyAlignment="1">
      <alignment horizontal="left" vertical="center"/>
    </xf>
    <xf numFmtId="2" fontId="15" fillId="4" borderId="23" xfId="1" applyNumberFormat="1" applyFont="1" applyFill="1" applyBorder="1" applyAlignment="1">
      <alignment horizontal="center" vertical="center"/>
    </xf>
    <xf numFmtId="9" fontId="15" fillId="4" borderId="23" xfId="1" applyNumberFormat="1" applyFont="1" applyFill="1" applyBorder="1" applyAlignment="1">
      <alignment horizontal="center" vertical="center"/>
    </xf>
    <xf numFmtId="0" fontId="2" fillId="4" borderId="3" xfId="1" applyFont="1" applyFill="1" applyBorder="1" applyAlignment="1">
      <alignment horizontal="center" vertical="center"/>
    </xf>
    <xf numFmtId="0" fontId="2" fillId="18" borderId="25" xfId="0" applyNumberFormat="1" applyFont="1" applyFill="1" applyBorder="1" applyAlignment="1">
      <alignment wrapText="1"/>
    </xf>
    <xf numFmtId="0" fontId="2" fillId="18" borderId="23" xfId="0" applyNumberFormat="1" applyFont="1" applyFill="1" applyBorder="1" applyAlignment="1">
      <alignment wrapText="1"/>
    </xf>
    <xf numFmtId="2" fontId="2" fillId="18" borderId="23" xfId="0" applyNumberFormat="1" applyFont="1" applyFill="1" applyBorder="1" applyAlignment="1">
      <alignment horizontal="center" vertical="center" wrapText="1"/>
    </xf>
    <xf numFmtId="0" fontId="2" fillId="18" borderId="23" xfId="1" applyFont="1" applyFill="1" applyBorder="1" applyAlignment="1">
      <alignment horizontal="center" vertical="center"/>
    </xf>
    <xf numFmtId="2" fontId="2" fillId="18" borderId="23" xfId="0" applyNumberFormat="1" applyFont="1" applyFill="1" applyBorder="1" applyAlignment="1">
      <alignment horizontal="center" wrapText="1"/>
    </xf>
    <xf numFmtId="0" fontId="2" fillId="18" borderId="23" xfId="0" applyFont="1" applyFill="1" applyBorder="1" applyAlignment="1">
      <alignment horizontal="center"/>
    </xf>
    <xf numFmtId="2" fontId="2" fillId="18" borderId="23" xfId="0" applyNumberFormat="1" applyFont="1" applyFill="1" applyBorder="1" applyAlignment="1">
      <alignment horizontal="center" vertical="center"/>
    </xf>
    <xf numFmtId="9" fontId="2" fillId="18" borderId="23" xfId="1" applyNumberFormat="1" applyFont="1" applyFill="1" applyBorder="1" applyAlignment="1">
      <alignment horizontal="center" vertical="center"/>
    </xf>
    <xf numFmtId="2" fontId="2" fillId="18" borderId="23" xfId="1" applyNumberFormat="1" applyFont="1" applyFill="1" applyBorder="1" applyAlignment="1">
      <alignment horizontal="center" vertical="center" wrapText="1"/>
    </xf>
    <xf numFmtId="0" fontId="2" fillId="18" borderId="37" xfId="1" applyFont="1" applyFill="1" applyBorder="1" applyAlignment="1">
      <alignment horizontal="left" vertical="center"/>
    </xf>
    <xf numFmtId="0" fontId="2" fillId="18" borderId="10" xfId="0" applyNumberFormat="1" applyFont="1" applyFill="1" applyBorder="1" applyAlignment="1">
      <alignment wrapText="1"/>
    </xf>
    <xf numFmtId="0" fontId="2" fillId="18" borderId="2" xfId="0" applyNumberFormat="1" applyFont="1" applyFill="1" applyBorder="1" applyAlignment="1">
      <alignment wrapText="1"/>
    </xf>
    <xf numFmtId="2" fontId="2" fillId="18" borderId="2" xfId="0" applyNumberFormat="1" applyFont="1" applyFill="1" applyBorder="1" applyAlignment="1">
      <alignment horizontal="center" vertical="center" wrapText="1"/>
    </xf>
    <xf numFmtId="0" fontId="2" fillId="18" borderId="2" xfId="1" applyFont="1" applyFill="1" applyBorder="1" applyAlignment="1">
      <alignment horizontal="center" vertical="center"/>
    </xf>
    <xf numFmtId="2" fontId="2" fillId="18" borderId="2" xfId="0" applyNumberFormat="1" applyFont="1" applyFill="1" applyBorder="1" applyAlignment="1">
      <alignment horizontal="center" wrapText="1"/>
    </xf>
    <xf numFmtId="0" fontId="2" fillId="18" borderId="2" xfId="0" applyFont="1" applyFill="1" applyBorder="1" applyAlignment="1">
      <alignment horizontal="center"/>
    </xf>
    <xf numFmtId="2" fontId="2" fillId="18" borderId="2" xfId="0" applyNumberFormat="1" applyFont="1" applyFill="1" applyBorder="1" applyAlignment="1">
      <alignment horizontal="center" vertical="center"/>
    </xf>
    <xf numFmtId="9" fontId="2" fillId="18" borderId="2" xfId="1" applyNumberFormat="1" applyFont="1" applyFill="1" applyBorder="1" applyAlignment="1">
      <alignment horizontal="center" vertical="center"/>
    </xf>
    <xf numFmtId="0" fontId="2" fillId="18" borderId="38" xfId="1" applyFont="1" applyFill="1" applyBorder="1" applyAlignment="1">
      <alignment horizontal="left" vertical="center"/>
    </xf>
    <xf numFmtId="0" fontId="2" fillId="4" borderId="25" xfId="0" applyNumberFormat="1" applyFont="1" applyFill="1" applyBorder="1" applyAlignment="1">
      <alignment wrapText="1"/>
    </xf>
    <xf numFmtId="2" fontId="2" fillId="4" borderId="23" xfId="0" applyNumberFormat="1" applyFont="1" applyFill="1" applyBorder="1" applyAlignment="1">
      <alignment horizontal="center" vertical="center" wrapText="1"/>
    </xf>
    <xf numFmtId="2" fontId="2" fillId="4" borderId="23" xfId="0" applyNumberFormat="1" applyFont="1" applyFill="1" applyBorder="1" applyAlignment="1">
      <alignment horizontal="center" wrapText="1"/>
    </xf>
    <xf numFmtId="0" fontId="2" fillId="4" borderId="23" xfId="0" applyFont="1" applyFill="1" applyBorder="1" applyAlignment="1">
      <alignment horizontal="center"/>
    </xf>
    <xf numFmtId="2" fontId="2" fillId="4" borderId="23" xfId="0" applyNumberFormat="1" applyFont="1" applyFill="1" applyBorder="1" applyAlignment="1">
      <alignment horizontal="center" vertical="center"/>
    </xf>
    <xf numFmtId="2" fontId="2" fillId="4" borderId="23" xfId="1" applyNumberFormat="1" applyFont="1" applyFill="1" applyBorder="1" applyAlignment="1">
      <alignment horizontal="center" vertical="center"/>
    </xf>
    <xf numFmtId="0" fontId="2" fillId="4" borderId="10" xfId="0" applyNumberFormat="1" applyFont="1" applyFill="1" applyBorder="1" applyAlignment="1">
      <alignment wrapText="1"/>
    </xf>
    <xf numFmtId="2" fontId="2" fillId="4" borderId="2" xfId="0" applyNumberFormat="1" applyFont="1" applyFill="1" applyBorder="1" applyAlignment="1">
      <alignment horizontal="center" vertical="center" wrapText="1"/>
    </xf>
    <xf numFmtId="2" fontId="2" fillId="4" borderId="2" xfId="0" applyNumberFormat="1" applyFont="1" applyFill="1" applyBorder="1" applyAlignment="1">
      <alignment horizontal="center" wrapText="1"/>
    </xf>
    <xf numFmtId="0" fontId="2" fillId="4" borderId="2" xfId="0" applyFont="1" applyFill="1" applyBorder="1" applyAlignment="1">
      <alignment horizontal="center"/>
    </xf>
    <xf numFmtId="0" fontId="2" fillId="4" borderId="16" xfId="0" applyNumberFormat="1" applyFont="1" applyFill="1" applyBorder="1" applyAlignment="1">
      <alignment wrapText="1"/>
    </xf>
    <xf numFmtId="2" fontId="2" fillId="4" borderId="3" xfId="0" applyNumberFormat="1" applyFont="1" applyFill="1" applyBorder="1" applyAlignment="1">
      <alignment horizontal="center" vertical="center" wrapText="1"/>
    </xf>
    <xf numFmtId="2" fontId="2" fillId="4" borderId="3" xfId="0" applyNumberFormat="1" applyFont="1" applyFill="1" applyBorder="1" applyAlignment="1">
      <alignment horizontal="center" wrapText="1"/>
    </xf>
    <xf numFmtId="0" fontId="2" fillId="4" borderId="3" xfId="0" applyFont="1" applyFill="1" applyBorder="1" applyAlignment="1">
      <alignment horizontal="center"/>
    </xf>
    <xf numFmtId="2" fontId="2" fillId="4" borderId="3" xfId="0" applyNumberFormat="1" applyFont="1" applyFill="1" applyBorder="1" applyAlignment="1">
      <alignment horizontal="center" vertical="center"/>
    </xf>
    <xf numFmtId="2" fontId="2" fillId="4" borderId="3" xfId="1" applyNumberFormat="1" applyFont="1" applyFill="1" applyBorder="1" applyAlignment="1">
      <alignment horizontal="center" vertical="center"/>
    </xf>
    <xf numFmtId="0" fontId="2" fillId="4" borderId="26" xfId="0" applyNumberFormat="1" applyFont="1" applyFill="1" applyBorder="1" applyAlignment="1">
      <alignment wrapText="1"/>
    </xf>
    <xf numFmtId="0" fontId="2" fillId="4" borderId="24" xfId="0" applyNumberFormat="1" applyFont="1" applyFill="1" applyBorder="1" applyAlignment="1">
      <alignment wrapText="1"/>
    </xf>
    <xf numFmtId="2" fontId="2" fillId="4" borderId="24" xfId="0" applyNumberFormat="1" applyFont="1" applyFill="1" applyBorder="1" applyAlignment="1">
      <alignment horizontal="center" vertical="center" wrapText="1"/>
    </xf>
    <xf numFmtId="2" fontId="2" fillId="4" borderId="24" xfId="0" applyNumberFormat="1" applyFont="1" applyFill="1" applyBorder="1" applyAlignment="1">
      <alignment horizontal="center" wrapText="1"/>
    </xf>
    <xf numFmtId="0" fontId="2" fillId="4" borderId="24" xfId="0" applyFont="1" applyFill="1" applyBorder="1" applyAlignment="1">
      <alignment horizontal="center"/>
    </xf>
    <xf numFmtId="2" fontId="2" fillId="4" borderId="24" xfId="0" applyNumberFormat="1" applyFont="1" applyFill="1" applyBorder="1" applyAlignment="1">
      <alignment horizontal="center" vertical="center"/>
    </xf>
    <xf numFmtId="2" fontId="2" fillId="4" borderId="24" xfId="1" applyNumberFormat="1" applyFont="1" applyFill="1" applyBorder="1" applyAlignment="1">
      <alignment horizontal="center" vertical="center"/>
    </xf>
    <xf numFmtId="0" fontId="2" fillId="4" borderId="1" xfId="1" applyNumberFormat="1" applyFont="1" applyFill="1" applyBorder="1" applyAlignment="1">
      <alignment horizontal="left" vertical="center"/>
    </xf>
    <xf numFmtId="0" fontId="2" fillId="4" borderId="1" xfId="1" applyNumberFormat="1" applyFont="1" applyFill="1" applyBorder="1" applyAlignment="1">
      <alignment horizontal="center" vertical="center"/>
    </xf>
    <xf numFmtId="1" fontId="2" fillId="4" borderId="1" xfId="5" applyNumberFormat="1" applyFont="1" applyFill="1" applyBorder="1" applyAlignment="1">
      <alignment horizontal="center" vertical="center"/>
    </xf>
    <xf numFmtId="2" fontId="2" fillId="14" borderId="7" xfId="1" applyNumberFormat="1" applyFont="1" applyFill="1" applyBorder="1" applyAlignment="1">
      <alignment horizontal="center" vertical="center" wrapText="1"/>
    </xf>
    <xf numFmtId="0" fontId="2" fillId="0" borderId="21" xfId="1" applyNumberFormat="1" applyFont="1" applyBorder="1" applyAlignment="1">
      <alignment horizontal="left" vertical="center"/>
    </xf>
    <xf numFmtId="0" fontId="5" fillId="4" borderId="17" xfId="1" applyFont="1" applyFill="1" applyBorder="1" applyAlignment="1">
      <alignment horizontal="left" vertical="center"/>
    </xf>
    <xf numFmtId="0" fontId="5" fillId="4" borderId="19" xfId="1" applyFont="1" applyFill="1" applyBorder="1" applyAlignment="1">
      <alignment horizontal="left" vertical="center"/>
    </xf>
    <xf numFmtId="0" fontId="2" fillId="4" borderId="3" xfId="1" applyFont="1" applyFill="1" applyBorder="1" applyAlignment="1">
      <alignment horizontal="center" vertical="center"/>
    </xf>
    <xf numFmtId="2" fontId="5" fillId="9" borderId="2" xfId="1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vertical="center" wrapText="1"/>
    </xf>
    <xf numFmtId="0" fontId="2" fillId="4" borderId="2" xfId="0" applyNumberFormat="1" applyFont="1" applyFill="1" applyBorder="1" applyAlignment="1">
      <alignment vertical="center" wrapText="1"/>
    </xf>
    <xf numFmtId="2" fontId="2" fillId="0" borderId="9" xfId="0" applyNumberFormat="1" applyFont="1" applyBorder="1" applyAlignment="1">
      <alignment horizontal="center" vertical="center" wrapText="1"/>
    </xf>
    <xf numFmtId="0" fontId="2" fillId="4" borderId="33" xfId="1" applyFont="1" applyFill="1" applyBorder="1" applyAlignment="1">
      <alignment horizontal="left" vertical="center"/>
    </xf>
    <xf numFmtId="0" fontId="1" fillId="0" borderId="0" xfId="1" applyFont="1" applyFill="1" applyAlignment="1">
      <alignment horizontal="left" vertical="center"/>
    </xf>
    <xf numFmtId="0" fontId="1" fillId="0" borderId="0" xfId="1" applyFont="1" applyFill="1" applyAlignment="1">
      <alignment horizontal="center" vertical="center"/>
    </xf>
    <xf numFmtId="2" fontId="1" fillId="0" borderId="0" xfId="1" applyNumberFormat="1" applyFont="1" applyFill="1" applyAlignment="1">
      <alignment horizontal="center" vertical="center"/>
    </xf>
    <xf numFmtId="0" fontId="1" fillId="0" borderId="0" xfId="1" applyFill="1"/>
    <xf numFmtId="0" fontId="15" fillId="0" borderId="0" xfId="1" applyFont="1" applyFill="1" applyAlignment="1">
      <alignment horizontal="left" vertical="center"/>
    </xf>
    <xf numFmtId="0" fontId="15" fillId="0" borderId="0" xfId="1" applyFont="1" applyFill="1" applyAlignment="1">
      <alignment horizontal="center" vertical="center"/>
    </xf>
    <xf numFmtId="2" fontId="15" fillId="0" borderId="0" xfId="1" applyNumberFormat="1" applyFont="1" applyFill="1" applyAlignment="1">
      <alignment horizontal="center" vertical="center"/>
    </xf>
    <xf numFmtId="9" fontId="15" fillId="0" borderId="0" xfId="1" applyNumberFormat="1" applyFont="1" applyFill="1" applyAlignment="1">
      <alignment horizontal="center" vertical="center"/>
    </xf>
    <xf numFmtId="0" fontId="15" fillId="0" borderId="0" xfId="1" applyFont="1" applyFill="1" applyBorder="1" applyAlignment="1">
      <alignment horizontal="left" vertical="center"/>
    </xf>
    <xf numFmtId="1" fontId="1" fillId="0" borderId="0" xfId="1" applyNumberFormat="1" applyFont="1" applyFill="1" applyAlignment="1">
      <alignment horizontal="center" vertical="center"/>
    </xf>
    <xf numFmtId="165" fontId="1" fillId="0" borderId="0" xfId="1" applyNumberFormat="1" applyFont="1" applyFill="1" applyAlignment="1">
      <alignment horizontal="center" vertical="center"/>
    </xf>
    <xf numFmtId="0" fontId="1" fillId="0" borderId="0" xfId="1" applyFont="1" applyFill="1" applyAlignment="1">
      <alignment vertical="center"/>
    </xf>
    <xf numFmtId="0" fontId="40" fillId="0" borderId="0" xfId="1" applyFont="1" applyFill="1" applyAlignment="1">
      <alignment horizontal="center" vertical="center"/>
    </xf>
    <xf numFmtId="0" fontId="2" fillId="0" borderId="0" xfId="3" applyFill="1" applyAlignment="1">
      <alignment wrapText="1"/>
    </xf>
    <xf numFmtId="0" fontId="2" fillId="0" borderId="0" xfId="3" applyFill="1" applyAlignment="1">
      <alignment horizontal="center" wrapText="1"/>
    </xf>
    <xf numFmtId="0" fontId="2" fillId="0" borderId="1" xfId="1" applyNumberFormat="1" applyFont="1" applyBorder="1" applyAlignment="1">
      <alignment horizontal="left" vertical="center" wrapText="1"/>
    </xf>
    <xf numFmtId="0" fontId="2" fillId="4" borderId="0" xfId="1" applyFont="1" applyFill="1" applyBorder="1"/>
    <xf numFmtId="9" fontId="2" fillId="4" borderId="8" xfId="1" applyNumberFormat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 vertical="center"/>
    </xf>
    <xf numFmtId="2" fontId="1" fillId="0" borderId="0" xfId="1" applyNumberFormat="1" applyFont="1" applyFill="1" applyBorder="1" applyAlignment="1">
      <alignment horizontal="center" vertical="center"/>
    </xf>
    <xf numFmtId="2" fontId="15" fillId="0" borderId="0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left"/>
    </xf>
    <xf numFmtId="0" fontId="2" fillId="0" borderId="0" xfId="1" applyFont="1" applyFill="1"/>
    <xf numFmtId="0" fontId="2" fillId="0" borderId="3" xfId="1" applyNumberFormat="1" applyFont="1" applyBorder="1" applyAlignment="1">
      <alignment horizontal="center" vertical="center"/>
    </xf>
    <xf numFmtId="0" fontId="4" fillId="0" borderId="22" xfId="1" applyNumberFormat="1" applyFont="1" applyFill="1" applyBorder="1" applyAlignment="1">
      <alignment vertical="center"/>
    </xf>
    <xf numFmtId="0" fontId="2" fillId="0" borderId="6" xfId="1" applyFont="1" applyFill="1" applyBorder="1" applyAlignment="1">
      <alignment horizontal="left" vertical="center"/>
    </xf>
    <xf numFmtId="0" fontId="2" fillId="0" borderId="3" xfId="1" applyFont="1" applyFill="1" applyBorder="1" applyAlignment="1">
      <alignment horizontal="left" vertical="center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left" vertical="center"/>
    </xf>
    <xf numFmtId="0" fontId="4" fillId="0" borderId="0" xfId="1" applyFont="1" applyFill="1"/>
    <xf numFmtId="0" fontId="5" fillId="4" borderId="0" xfId="1" applyNumberFormat="1" applyFont="1" applyFill="1" applyBorder="1" applyAlignment="1">
      <alignment vertical="center"/>
    </xf>
    <xf numFmtId="1" fontId="4" fillId="4" borderId="0" xfId="1" applyNumberFormat="1" applyFont="1" applyFill="1" applyBorder="1" applyAlignment="1">
      <alignment vertical="center"/>
    </xf>
    <xf numFmtId="165" fontId="4" fillId="4" borderId="0" xfId="1" applyNumberFormat="1" applyFont="1" applyFill="1" applyBorder="1" applyAlignment="1">
      <alignment vertical="center"/>
    </xf>
    <xf numFmtId="0" fontId="2" fillId="4" borderId="3" xfId="1" applyFont="1" applyFill="1" applyBorder="1" applyAlignment="1">
      <alignment horizontal="left" vertical="center"/>
    </xf>
    <xf numFmtId="0" fontId="2" fillId="0" borderId="9" xfId="1" applyFont="1" applyFill="1" applyBorder="1" applyAlignment="1">
      <alignment horizontal="left" vertical="center"/>
    </xf>
    <xf numFmtId="0" fontId="5" fillId="0" borderId="9" xfId="1" applyFont="1" applyFill="1" applyBorder="1" applyAlignment="1">
      <alignment horizontal="left" vertical="center"/>
    </xf>
    <xf numFmtId="0" fontId="5" fillId="0" borderId="0" xfId="1" applyFont="1" applyFill="1"/>
    <xf numFmtId="0" fontId="0" fillId="0" borderId="2" xfId="0" applyBorder="1"/>
    <xf numFmtId="0" fontId="12" fillId="0" borderId="2" xfId="1" applyNumberFormat="1" applyFont="1" applyFill="1" applyBorder="1" applyAlignment="1">
      <alignment horizontal="center" vertical="center" wrapText="1"/>
    </xf>
    <xf numFmtId="0" fontId="12" fillId="0" borderId="1" xfId="1" applyNumberFormat="1" applyFont="1" applyFill="1" applyBorder="1" applyAlignment="1">
      <alignment horizontal="center" vertical="center" wrapText="1"/>
    </xf>
    <xf numFmtId="0" fontId="4" fillId="19" borderId="2" xfId="1" applyNumberFormat="1" applyFont="1" applyFill="1" applyBorder="1" applyAlignment="1">
      <alignment vertical="center"/>
    </xf>
    <xf numFmtId="0" fontId="4" fillId="19" borderId="2" xfId="1" applyNumberFormat="1" applyFont="1" applyFill="1" applyBorder="1" applyAlignment="1">
      <alignment horizontal="center" vertical="center"/>
    </xf>
    <xf numFmtId="2" fontId="4" fillId="19" borderId="2" xfId="1" applyNumberFormat="1" applyFont="1" applyFill="1" applyBorder="1" applyAlignment="1">
      <alignment vertical="center"/>
    </xf>
    <xf numFmtId="1" fontId="4" fillId="19" borderId="2" xfId="1" applyNumberFormat="1" applyFont="1" applyFill="1" applyBorder="1" applyAlignment="1">
      <alignment vertical="center"/>
    </xf>
    <xf numFmtId="165" fontId="4" fillId="19" borderId="2" xfId="1" applyNumberFormat="1" applyFont="1" applyFill="1" applyBorder="1" applyAlignment="1">
      <alignment vertical="center"/>
    </xf>
    <xf numFmtId="0" fontId="20" fillId="19" borderId="2" xfId="2" applyFont="1" applyFill="1" applyBorder="1" applyAlignment="1">
      <alignment horizontal="left" vertical="center"/>
    </xf>
    <xf numFmtId="0" fontId="48" fillId="19" borderId="19" xfId="2" applyNumberFormat="1" applyFont="1" applyFill="1" applyBorder="1" applyAlignment="1">
      <alignment horizontal="center" vertical="center" wrapText="1"/>
    </xf>
    <xf numFmtId="0" fontId="5" fillId="4" borderId="2" xfId="1" applyNumberFormat="1" applyFont="1" applyFill="1" applyBorder="1" applyAlignment="1">
      <alignment horizontal="center" vertical="center" wrapText="1"/>
    </xf>
    <xf numFmtId="0" fontId="2" fillId="19" borderId="19" xfId="1" applyFont="1" applyFill="1" applyBorder="1" applyAlignment="1">
      <alignment horizontal="center" vertical="center"/>
    </xf>
    <xf numFmtId="0" fontId="13" fillId="19" borderId="2" xfId="1" applyFont="1" applyFill="1" applyBorder="1" applyAlignment="1">
      <alignment horizontal="left" vertical="center"/>
    </xf>
    <xf numFmtId="0" fontId="2" fillId="19" borderId="2" xfId="1" applyFont="1" applyFill="1" applyBorder="1" applyAlignment="1">
      <alignment horizontal="center" vertical="center"/>
    </xf>
    <xf numFmtId="2" fontId="2" fillId="19" borderId="2" xfId="1" applyNumberFormat="1" applyFont="1" applyFill="1" applyBorder="1" applyAlignment="1">
      <alignment horizontal="center" vertical="center"/>
    </xf>
    <xf numFmtId="0" fontId="14" fillId="19" borderId="0" xfId="2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left" vertical="center"/>
    </xf>
    <xf numFmtId="0" fontId="2" fillId="19" borderId="2" xfId="0" applyFont="1" applyFill="1" applyBorder="1" applyAlignment="1">
      <alignment horizontal="center"/>
    </xf>
    <xf numFmtId="2" fontId="2" fillId="19" borderId="2" xfId="0" applyNumberFormat="1" applyFont="1" applyFill="1" applyBorder="1" applyAlignment="1">
      <alignment horizontal="center"/>
    </xf>
    <xf numFmtId="0" fontId="52" fillId="19" borderId="2" xfId="2" applyFont="1" applyFill="1" applyBorder="1" applyAlignment="1">
      <alignment horizontal="center" vertical="center"/>
    </xf>
    <xf numFmtId="0" fontId="12" fillId="4" borderId="2" xfId="1" applyNumberFormat="1" applyFont="1" applyFill="1" applyBorder="1" applyAlignment="1">
      <alignment horizontal="center" vertical="center" wrapText="1"/>
    </xf>
    <xf numFmtId="0" fontId="12" fillId="4" borderId="1" xfId="1" applyNumberFormat="1" applyFont="1" applyFill="1" applyBorder="1" applyAlignment="1">
      <alignment horizontal="center" vertical="center" wrapText="1"/>
    </xf>
    <xf numFmtId="0" fontId="27" fillId="0" borderId="19" xfId="0" applyNumberFormat="1" applyFont="1" applyBorder="1" applyAlignment="1">
      <alignment wrapText="1"/>
    </xf>
    <xf numFmtId="0" fontId="27" fillId="0" borderId="19" xfId="0" applyNumberFormat="1" applyFont="1" applyFill="1" applyBorder="1" applyAlignment="1">
      <alignment wrapText="1"/>
    </xf>
    <xf numFmtId="0" fontId="19" fillId="0" borderId="19" xfId="0" applyNumberFormat="1" applyFont="1" applyFill="1" applyBorder="1" applyAlignment="1">
      <alignment wrapText="1"/>
    </xf>
    <xf numFmtId="164" fontId="2" fillId="4" borderId="0" xfId="1" applyNumberFormat="1" applyFont="1" applyFill="1" applyBorder="1" applyAlignment="1">
      <alignment horizontal="left" vertical="center"/>
    </xf>
    <xf numFmtId="164" fontId="7" fillId="4" borderId="0" xfId="1" applyNumberFormat="1" applyFont="1" applyFill="1" applyBorder="1" applyAlignment="1">
      <alignment horizontal="left" vertical="center"/>
    </xf>
    <xf numFmtId="0" fontId="15" fillId="4" borderId="0" xfId="1" applyFont="1" applyFill="1" applyAlignment="1">
      <alignment horizontal="left" vertical="center"/>
    </xf>
    <xf numFmtId="0" fontId="32" fillId="4" borderId="0" xfId="0" applyFont="1" applyFill="1"/>
    <xf numFmtId="0" fontId="15" fillId="4" borderId="0" xfId="1" applyFont="1" applyFill="1" applyAlignment="1">
      <alignment horizontal="center" vertical="center"/>
    </xf>
    <xf numFmtId="9" fontId="15" fillId="4" borderId="0" xfId="1" applyNumberFormat="1" applyFont="1" applyFill="1" applyAlignment="1">
      <alignment horizontal="center" vertical="center"/>
    </xf>
    <xf numFmtId="0" fontId="15" fillId="4" borderId="0" xfId="1" applyFont="1" applyFill="1"/>
    <xf numFmtId="0" fontId="2" fillId="4" borderId="0" xfId="1" applyFont="1" applyFill="1" applyAlignment="1">
      <alignment horizontal="left"/>
    </xf>
    <xf numFmtId="0" fontId="2" fillId="4" borderId="0" xfId="1" applyNumberFormat="1" applyFont="1" applyFill="1" applyAlignment="1">
      <alignment horizontal="left" vertical="center"/>
    </xf>
    <xf numFmtId="0" fontId="2" fillId="0" borderId="20" xfId="1" applyFont="1" applyFill="1" applyBorder="1" applyAlignment="1">
      <alignment horizontal="left" vertical="center"/>
    </xf>
    <xf numFmtId="0" fontId="2" fillId="4" borderId="13" xfId="1" applyNumberFormat="1" applyFont="1" applyFill="1" applyBorder="1" applyAlignment="1">
      <alignment horizontal="center" vertical="center" wrapText="1"/>
    </xf>
    <xf numFmtId="0" fontId="2" fillId="0" borderId="17" xfId="1" applyFont="1" applyFill="1" applyBorder="1" applyAlignment="1">
      <alignment horizontal="left" vertical="center"/>
    </xf>
    <xf numFmtId="0" fontId="12" fillId="4" borderId="51" xfId="1" applyNumberFormat="1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/>
    </xf>
    <xf numFmtId="0" fontId="37" fillId="4" borderId="6" xfId="0" applyFont="1" applyFill="1" applyBorder="1" applyAlignment="1">
      <alignment horizontal="center" vertical="center"/>
    </xf>
    <xf numFmtId="0" fontId="37" fillId="4" borderId="6" xfId="0" applyFont="1" applyFill="1" applyBorder="1" applyAlignment="1">
      <alignment vertical="center" wrapText="1"/>
    </xf>
    <xf numFmtId="0" fontId="2" fillId="4" borderId="0" xfId="1" applyFont="1" applyFill="1" applyAlignment="1">
      <alignment horizontal="left" vertical="center"/>
    </xf>
    <xf numFmtId="2" fontId="2" fillId="4" borderId="0" xfId="1" applyNumberFormat="1" applyFont="1" applyFill="1" applyAlignment="1">
      <alignment horizontal="center" vertical="center"/>
    </xf>
    <xf numFmtId="9" fontId="5" fillId="4" borderId="1" xfId="1" applyNumberFormat="1" applyFont="1" applyFill="1" applyBorder="1" applyAlignment="1">
      <alignment horizontal="center" vertical="center" wrapText="1"/>
    </xf>
    <xf numFmtId="0" fontId="48" fillId="19" borderId="2" xfId="2" applyNumberFormat="1" applyFont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0" fontId="5" fillId="4" borderId="1" xfId="1" applyNumberFormat="1" applyFont="1" applyFill="1" applyBorder="1" applyAlignment="1">
      <alignment horizontal="center" vertical="center" wrapText="1"/>
    </xf>
    <xf numFmtId="2" fontId="2" fillId="0" borderId="3" xfId="0" applyNumberFormat="1" applyFont="1" applyBorder="1" applyAlignment="1">
      <alignment horizontal="center" vertical="center"/>
    </xf>
    <xf numFmtId="2" fontId="5" fillId="14" borderId="5" xfId="1" applyNumberFormat="1" applyFont="1" applyFill="1" applyBorder="1" applyAlignment="1">
      <alignment horizontal="center" vertical="center" wrapText="1"/>
    </xf>
    <xf numFmtId="2" fontId="2" fillId="14" borderId="8" xfId="1" applyNumberFormat="1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/>
    </xf>
    <xf numFmtId="0" fontId="37" fillId="4" borderId="2" xfId="0" applyFont="1" applyFill="1" applyBorder="1" applyAlignment="1">
      <alignment horizontal="center" vertical="center"/>
    </xf>
    <xf numFmtId="0" fontId="37" fillId="4" borderId="2" xfId="0" applyFont="1" applyFill="1" applyBorder="1" applyAlignment="1">
      <alignment vertical="center" wrapText="1"/>
    </xf>
    <xf numFmtId="0" fontId="2" fillId="0" borderId="2" xfId="1" applyNumberFormat="1" applyFont="1" applyBorder="1" applyAlignment="1">
      <alignment horizontal="center" vertical="center"/>
    </xf>
    <xf numFmtId="0" fontId="37" fillId="4" borderId="2" xfId="0" applyFont="1" applyFill="1" applyBorder="1" applyAlignment="1">
      <alignment vertical="center"/>
    </xf>
    <xf numFmtId="0" fontId="37" fillId="4" borderId="2" xfId="1" applyNumberFormat="1" applyFont="1" applyFill="1" applyBorder="1" applyAlignment="1">
      <alignment vertical="center"/>
    </xf>
    <xf numFmtId="0" fontId="5" fillId="4" borderId="2" xfId="1" applyNumberFormat="1" applyFont="1" applyFill="1" applyBorder="1" applyAlignment="1">
      <alignment vertical="center"/>
    </xf>
    <xf numFmtId="0" fontId="19" fillId="0" borderId="2" xfId="1" applyNumberFormat="1" applyFont="1" applyBorder="1" applyAlignment="1">
      <alignment horizontal="left" vertical="center"/>
    </xf>
    <xf numFmtId="0" fontId="27" fillId="0" borderId="2" xfId="1" applyNumberFormat="1" applyFont="1" applyBorder="1" applyAlignment="1">
      <alignment horizontal="left" vertical="center"/>
    </xf>
    <xf numFmtId="0" fontId="19" fillId="17" borderId="2" xfId="1" applyNumberFormat="1" applyFont="1" applyFill="1" applyBorder="1" applyAlignment="1">
      <alignment horizontal="left" vertical="center"/>
    </xf>
    <xf numFmtId="0" fontId="27" fillId="17" borderId="2" xfId="1" applyNumberFormat="1" applyFont="1" applyFill="1" applyBorder="1" applyAlignment="1">
      <alignment horizontal="left" vertical="center"/>
    </xf>
    <xf numFmtId="0" fontId="19" fillId="0" borderId="2" xfId="5" applyNumberFormat="1" applyFont="1" applyBorder="1" applyAlignment="1">
      <alignment horizontal="left" vertical="center"/>
    </xf>
    <xf numFmtId="0" fontId="19" fillId="0" borderId="3" xfId="5" applyNumberFormat="1" applyFont="1" applyBorder="1" applyAlignment="1">
      <alignment horizontal="left" vertical="center"/>
    </xf>
    <xf numFmtId="0" fontId="19" fillId="0" borderId="3" xfId="1" applyNumberFormat="1" applyFont="1" applyBorder="1" applyAlignment="1">
      <alignment horizontal="left" vertical="center"/>
    </xf>
    <xf numFmtId="0" fontId="19" fillId="0" borderId="1" xfId="1" applyNumberFormat="1" applyFont="1" applyBorder="1" applyAlignment="1">
      <alignment horizontal="left" vertical="center"/>
    </xf>
    <xf numFmtId="0" fontId="19" fillId="0" borderId="9" xfId="1" applyNumberFormat="1" applyFont="1" applyBorder="1" applyAlignment="1">
      <alignment horizontal="left" vertical="center"/>
    </xf>
    <xf numFmtId="0" fontId="19" fillId="0" borderId="17" xfId="1" applyNumberFormat="1" applyFont="1" applyBorder="1" applyAlignment="1">
      <alignment horizontal="left" vertical="center"/>
    </xf>
    <xf numFmtId="0" fontId="19" fillId="0" borderId="36" xfId="1" applyNumberFormat="1" applyFont="1" applyBorder="1" applyAlignment="1">
      <alignment horizontal="left" vertical="center"/>
    </xf>
    <xf numFmtId="0" fontId="19" fillId="0" borderId="2" xfId="1" applyNumberFormat="1" applyFont="1" applyBorder="1" applyAlignment="1">
      <alignment horizontal="left" vertical="center" wrapText="1"/>
    </xf>
    <xf numFmtId="0" fontId="5" fillId="4" borderId="2" xfId="1" applyNumberFormat="1" applyFont="1" applyFill="1" applyBorder="1" applyAlignment="1">
      <alignment horizontal="center" vertical="center" wrapText="1"/>
    </xf>
    <xf numFmtId="0" fontId="5" fillId="4" borderId="1" xfId="1" applyNumberFormat="1" applyFont="1" applyFill="1" applyBorder="1" applyAlignment="1">
      <alignment horizontal="center" vertical="center" wrapText="1"/>
    </xf>
    <xf numFmtId="0" fontId="2" fillId="0" borderId="2" xfId="1" applyNumberFormat="1" applyFont="1" applyBorder="1" applyAlignment="1">
      <alignment horizontal="center" vertical="center"/>
    </xf>
    <xf numFmtId="0" fontId="2" fillId="4" borderId="9" xfId="1" applyFont="1" applyFill="1" applyBorder="1" applyAlignment="1">
      <alignment horizontal="center" vertical="center"/>
    </xf>
    <xf numFmtId="0" fontId="2" fillId="4" borderId="0" xfId="1" applyNumberFormat="1" applyFont="1" applyFill="1" applyBorder="1" applyAlignment="1">
      <alignment horizontal="left" vertical="center"/>
    </xf>
    <xf numFmtId="0" fontId="1" fillId="0" borderId="0" xfId="1" applyFont="1" applyFill="1" applyAlignment="1">
      <alignment horizontal="center" vertical="center"/>
    </xf>
    <xf numFmtId="0" fontId="5" fillId="4" borderId="4" xfId="1" applyNumberFormat="1" applyFont="1" applyFill="1" applyBorder="1" applyAlignment="1">
      <alignment vertical="center" wrapText="1"/>
    </xf>
    <xf numFmtId="0" fontId="48" fillId="19" borderId="2" xfId="2" applyFont="1" applyFill="1" applyBorder="1" applyAlignment="1">
      <alignment horizontal="center" vertical="center"/>
    </xf>
    <xf numFmtId="0" fontId="1" fillId="4" borderId="21" xfId="1" applyFont="1" applyFill="1" applyBorder="1" applyAlignment="1">
      <alignment horizontal="left" vertical="center"/>
    </xf>
    <xf numFmtId="0" fontId="10" fillId="4" borderId="0" xfId="2" applyNumberFormat="1" applyFill="1" applyBorder="1" applyAlignment="1">
      <alignment vertical="center"/>
    </xf>
    <xf numFmtId="0" fontId="12" fillId="4" borderId="51" xfId="1" applyNumberFormat="1" applyFont="1" applyFill="1" applyBorder="1" applyAlignment="1">
      <alignment vertical="center"/>
    </xf>
    <xf numFmtId="0" fontId="15" fillId="0" borderId="2" xfId="1" applyFont="1" applyBorder="1" applyAlignment="1">
      <alignment horizontal="center" vertical="center"/>
    </xf>
    <xf numFmtId="0" fontId="15" fillId="4" borderId="2" xfId="1" applyFont="1" applyFill="1" applyBorder="1" applyAlignment="1">
      <alignment horizontal="center" vertical="center"/>
    </xf>
    <xf numFmtId="0" fontId="48" fillId="19" borderId="2" xfId="2" applyFont="1" applyFill="1" applyBorder="1" applyAlignment="1">
      <alignment horizontal="center" vertical="center" wrapText="1"/>
    </xf>
    <xf numFmtId="0" fontId="43" fillId="19" borderId="0" xfId="2" applyNumberFormat="1" applyFont="1" applyFill="1" applyBorder="1" applyAlignment="1">
      <alignment vertical="center" wrapText="1"/>
    </xf>
    <xf numFmtId="0" fontId="36" fillId="4" borderId="0" xfId="1" applyNumberFormat="1" applyFont="1" applyFill="1" applyBorder="1" applyAlignment="1">
      <alignment vertical="center"/>
    </xf>
    <xf numFmtId="0" fontId="5" fillId="4" borderId="51" xfId="1" applyNumberFormat="1" applyFont="1" applyFill="1" applyBorder="1" applyAlignment="1">
      <alignment vertical="center" wrapText="1"/>
    </xf>
    <xf numFmtId="0" fontId="5" fillId="4" borderId="0" xfId="1" applyNumberFormat="1" applyFont="1" applyFill="1" applyBorder="1" applyAlignment="1">
      <alignment vertical="center" wrapText="1"/>
    </xf>
    <xf numFmtId="10" fontId="5" fillId="4" borderId="2" xfId="1" applyNumberFormat="1" applyFont="1" applyFill="1" applyBorder="1" applyAlignment="1">
      <alignment horizontal="center" vertical="center" wrapText="1"/>
    </xf>
    <xf numFmtId="2" fontId="5" fillId="8" borderId="2" xfId="1" applyNumberFormat="1" applyFont="1" applyFill="1" applyBorder="1" applyAlignment="1">
      <alignment horizontal="center" vertical="center" wrapText="1"/>
    </xf>
    <xf numFmtId="0" fontId="2" fillId="4" borderId="2" xfId="1" applyNumberFormat="1" applyFont="1" applyFill="1" applyBorder="1" applyAlignment="1">
      <alignment horizontal="center" vertical="center" wrapText="1"/>
    </xf>
    <xf numFmtId="10" fontId="2" fillId="4" borderId="2" xfId="1" applyNumberFormat="1" applyFont="1" applyFill="1" applyBorder="1" applyAlignment="1">
      <alignment horizontal="center" vertical="center" wrapText="1"/>
    </xf>
    <xf numFmtId="0" fontId="1" fillId="4" borderId="2" xfId="1" applyFont="1" applyFill="1" applyBorder="1" applyAlignment="1">
      <alignment horizontal="left" vertical="center"/>
    </xf>
    <xf numFmtId="0" fontId="5" fillId="4" borderId="2" xfId="1" applyNumberFormat="1" applyFont="1" applyFill="1" applyBorder="1" applyAlignment="1">
      <alignment vertical="center" wrapText="1"/>
    </xf>
    <xf numFmtId="0" fontId="36" fillId="4" borderId="2" xfId="1" applyNumberFormat="1" applyFont="1" applyFill="1" applyBorder="1" applyAlignment="1">
      <alignment vertical="center"/>
    </xf>
    <xf numFmtId="0" fontId="5" fillId="4" borderId="19" xfId="1" applyNumberFormat="1" applyFont="1" applyFill="1" applyBorder="1" applyAlignment="1">
      <alignment horizontal="center" vertical="center" wrapText="1"/>
    </xf>
    <xf numFmtId="0" fontId="19" fillId="5" borderId="2" xfId="1" applyNumberFormat="1" applyFont="1" applyFill="1" applyBorder="1" applyAlignment="1">
      <alignment horizontal="left" vertical="center"/>
    </xf>
    <xf numFmtId="0" fontId="1" fillId="4" borderId="0" xfId="1" applyFont="1" applyFill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left" vertical="center"/>
    </xf>
    <xf numFmtId="0" fontId="2" fillId="4" borderId="9" xfId="1" applyFont="1" applyFill="1" applyBorder="1" applyAlignment="1">
      <alignment horizontal="left" vertical="center"/>
    </xf>
    <xf numFmtId="0" fontId="5" fillId="4" borderId="9" xfId="1" applyFont="1" applyFill="1" applyBorder="1" applyAlignment="1">
      <alignment horizontal="left" vertical="center"/>
    </xf>
    <xf numFmtId="0" fontId="2" fillId="19" borderId="2" xfId="0" applyFont="1" applyFill="1" applyBorder="1" applyAlignment="1">
      <alignment horizontal="center" vertical="center"/>
    </xf>
    <xf numFmtId="2" fontId="2" fillId="19" borderId="2" xfId="0" applyNumberFormat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left" vertical="center"/>
    </xf>
    <xf numFmtId="2" fontId="1" fillId="4" borderId="0" xfId="1" applyNumberFormat="1" applyFont="1" applyFill="1" applyAlignment="1">
      <alignment horizontal="center" vertical="center"/>
    </xf>
    <xf numFmtId="0" fontId="5" fillId="4" borderId="6" xfId="1" applyNumberFormat="1" applyFont="1" applyFill="1" applyBorder="1" applyAlignment="1">
      <alignment horizontal="center" vertical="center" wrapText="1"/>
    </xf>
    <xf numFmtId="0" fontId="2" fillId="4" borderId="0" xfId="1" applyFont="1" applyFill="1" applyBorder="1" applyAlignment="1">
      <alignment horizontal="left" vertical="center"/>
    </xf>
    <xf numFmtId="0" fontId="4" fillId="4" borderId="0" xfId="1" applyNumberFormat="1" applyFont="1" applyFill="1" applyBorder="1" applyAlignment="1">
      <alignment vertical="center"/>
    </xf>
    <xf numFmtId="0" fontId="1" fillId="4" borderId="0" xfId="1" applyFont="1" applyFill="1" applyBorder="1" applyAlignment="1">
      <alignment horizontal="left" vertical="center"/>
    </xf>
    <xf numFmtId="0" fontId="2" fillId="4" borderId="2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left" vertical="center" wrapText="1"/>
    </xf>
    <xf numFmtId="2" fontId="2" fillId="4" borderId="2" xfId="0" applyNumberFormat="1" applyFont="1" applyFill="1" applyBorder="1" applyAlignment="1">
      <alignment horizontal="center"/>
    </xf>
    <xf numFmtId="0" fontId="5" fillId="19" borderId="2" xfId="0" applyFont="1" applyFill="1" applyBorder="1" applyAlignment="1">
      <alignment horizontal="left" vertical="center" wrapText="1"/>
    </xf>
    <xf numFmtId="2" fontId="5" fillId="19" borderId="2" xfId="0" applyNumberFormat="1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left" vertical="top"/>
    </xf>
    <xf numFmtId="0" fontId="2" fillId="4" borderId="0" xfId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2" fontId="2" fillId="4" borderId="1" xfId="0" applyNumberFormat="1" applyFont="1" applyFill="1" applyBorder="1" applyAlignment="1">
      <alignment horizontal="center" vertical="center" wrapText="1"/>
    </xf>
    <xf numFmtId="2" fontId="2" fillId="4" borderId="1" xfId="0" applyNumberFormat="1" applyFont="1" applyFill="1" applyBorder="1" applyAlignment="1">
      <alignment horizontal="center" vertical="center"/>
    </xf>
    <xf numFmtId="0" fontId="2" fillId="19" borderId="1" xfId="0" applyFont="1" applyFill="1" applyBorder="1" applyAlignment="1">
      <alignment horizontal="center" vertical="center" wrapText="1"/>
    </xf>
    <xf numFmtId="0" fontId="48" fillId="19" borderId="0" xfId="2" applyFont="1" applyFill="1" applyBorder="1" applyAlignment="1">
      <alignment horizontal="center" vertical="center"/>
    </xf>
    <xf numFmtId="0" fontId="52" fillId="4" borderId="0" xfId="2" applyFont="1" applyFill="1" applyAlignment="1">
      <alignment horizontal="left" vertical="center"/>
    </xf>
    <xf numFmtId="0" fontId="4" fillId="4" borderId="51" xfId="1" applyNumberFormat="1" applyFont="1" applyFill="1" applyBorder="1" applyAlignment="1">
      <alignment vertical="center"/>
    </xf>
    <xf numFmtId="0" fontId="5" fillId="4" borderId="19" xfId="0" applyNumberFormat="1" applyFont="1" applyFill="1" applyBorder="1" applyAlignment="1">
      <alignment horizontal="center" vertical="center" wrapText="1"/>
    </xf>
    <xf numFmtId="2" fontId="2" fillId="19" borderId="1" xfId="0" applyNumberFormat="1" applyFont="1" applyFill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top"/>
    </xf>
    <xf numFmtId="0" fontId="2" fillId="4" borderId="20" xfId="1" applyFont="1" applyFill="1" applyBorder="1" applyAlignment="1">
      <alignment horizontal="center" vertical="center"/>
    </xf>
    <xf numFmtId="2" fontId="15" fillId="4" borderId="0" xfId="1" applyNumberFormat="1" applyFont="1" applyFill="1" applyAlignment="1">
      <alignment horizontal="center" vertical="center"/>
    </xf>
    <xf numFmtId="9" fontId="5" fillId="4" borderId="2" xfId="1" applyNumberFormat="1" applyFont="1" applyFill="1" applyBorder="1" applyAlignment="1">
      <alignment horizontal="center" vertical="center" wrapText="1"/>
    </xf>
    <xf numFmtId="0" fontId="2" fillId="0" borderId="52" xfId="1" applyNumberFormat="1" applyFont="1" applyBorder="1" applyAlignment="1">
      <alignment horizontal="left" vertical="center"/>
    </xf>
    <xf numFmtId="0" fontId="12" fillId="4" borderId="0" xfId="1" applyNumberFormat="1" applyFont="1" applyFill="1" applyBorder="1" applyAlignment="1">
      <alignment vertical="center" wrapText="1"/>
    </xf>
    <xf numFmtId="0" fontId="2" fillId="0" borderId="2" xfId="5" applyNumberFormat="1" applyFont="1" applyBorder="1" applyAlignment="1">
      <alignment horizontal="left" vertical="center"/>
    </xf>
    <xf numFmtId="2" fontId="2" fillId="0" borderId="8" xfId="1" applyNumberFormat="1" applyFont="1" applyBorder="1" applyAlignment="1">
      <alignment horizontal="center" vertical="center"/>
    </xf>
    <xf numFmtId="2" fontId="2" fillId="0" borderId="45" xfId="1" applyNumberFormat="1" applyFont="1" applyBorder="1" applyAlignment="1">
      <alignment horizontal="center" vertical="center"/>
    </xf>
    <xf numFmtId="2" fontId="2" fillId="0" borderId="5" xfId="1" applyNumberFormat="1" applyFont="1" applyBorder="1" applyAlignment="1">
      <alignment horizontal="center" vertical="center"/>
    </xf>
    <xf numFmtId="2" fontId="2" fillId="0" borderId="48" xfId="1" applyNumberFormat="1" applyFont="1" applyBorder="1" applyAlignment="1">
      <alignment horizontal="center" vertical="center"/>
    </xf>
    <xf numFmtId="2" fontId="2" fillId="0" borderId="5" xfId="1" applyNumberFormat="1" applyFont="1" applyFill="1" applyBorder="1" applyAlignment="1">
      <alignment horizontal="center" vertical="center"/>
    </xf>
    <xf numFmtId="2" fontId="2" fillId="0" borderId="7" xfId="1" applyNumberFormat="1" applyFont="1" applyFill="1" applyBorder="1" applyAlignment="1">
      <alignment horizontal="center" vertical="center"/>
    </xf>
    <xf numFmtId="2" fontId="2" fillId="0" borderId="7" xfId="1" applyNumberFormat="1" applyFont="1" applyBorder="1" applyAlignment="1">
      <alignment horizontal="center" vertical="center"/>
    </xf>
    <xf numFmtId="2" fontId="2" fillId="0" borderId="17" xfId="1" applyNumberFormat="1" applyFont="1" applyBorder="1" applyAlignment="1">
      <alignment horizontal="center" vertical="center"/>
    </xf>
    <xf numFmtId="2" fontId="2" fillId="0" borderId="52" xfId="1" applyNumberFormat="1" applyFont="1" applyBorder="1" applyAlignment="1">
      <alignment horizontal="center" vertical="center"/>
    </xf>
    <xf numFmtId="2" fontId="2" fillId="0" borderId="19" xfId="1" applyNumberFormat="1" applyFont="1" applyBorder="1" applyAlignment="1">
      <alignment horizontal="center" vertical="center"/>
    </xf>
    <xf numFmtId="2" fontId="2" fillId="0" borderId="21" xfId="1" applyNumberFormat="1" applyFont="1" applyBorder="1" applyAlignment="1">
      <alignment horizontal="center" vertical="center"/>
    </xf>
    <xf numFmtId="2" fontId="2" fillId="0" borderId="50" xfId="1" applyNumberFormat="1" applyFont="1" applyBorder="1" applyAlignment="1">
      <alignment horizontal="center" vertical="center"/>
    </xf>
    <xf numFmtId="2" fontId="15" fillId="4" borderId="0" xfId="1" applyNumberFormat="1" applyFont="1" applyFill="1" applyBorder="1" applyAlignment="1">
      <alignment horizontal="center" vertical="center"/>
    </xf>
    <xf numFmtId="2" fontId="2" fillId="0" borderId="8" xfId="1" applyNumberFormat="1" applyFont="1" applyFill="1" applyBorder="1" applyAlignment="1">
      <alignment horizontal="center" vertical="center"/>
    </xf>
    <xf numFmtId="9" fontId="2" fillId="0" borderId="30" xfId="1" applyNumberFormat="1" applyFont="1" applyFill="1" applyBorder="1" applyAlignment="1">
      <alignment horizontal="center" vertical="center"/>
    </xf>
    <xf numFmtId="0" fontId="2" fillId="0" borderId="1" xfId="5" applyNumberFormat="1" applyFont="1" applyBorder="1" applyAlignment="1">
      <alignment horizontal="left" vertical="center"/>
    </xf>
    <xf numFmtId="2" fontId="2" fillId="6" borderId="13" xfId="1" applyNumberFormat="1" applyFont="1" applyFill="1" applyBorder="1" applyAlignment="1">
      <alignment horizontal="center" vertical="center" wrapText="1"/>
    </xf>
    <xf numFmtId="2" fontId="2" fillId="0" borderId="9" xfId="0" applyNumberFormat="1" applyFont="1" applyBorder="1" applyAlignment="1">
      <alignment horizontal="center" vertical="center"/>
    </xf>
    <xf numFmtId="0" fontId="15" fillId="0" borderId="0" xfId="1" applyFont="1" applyFill="1" applyAlignment="1">
      <alignment horizontal="center" vertical="center"/>
    </xf>
    <xf numFmtId="0" fontId="15" fillId="0" borderId="2" xfId="1" applyFont="1" applyFill="1" applyBorder="1" applyAlignment="1">
      <alignment horizontal="left" vertical="center"/>
    </xf>
    <xf numFmtId="0" fontId="5" fillId="0" borderId="3" xfId="1" applyNumberFormat="1" applyFont="1" applyFill="1" applyBorder="1" applyAlignment="1">
      <alignment horizontal="center" vertical="center" wrapText="1"/>
    </xf>
    <xf numFmtId="9" fontId="5" fillId="0" borderId="2" xfId="1" applyNumberFormat="1" applyFont="1" applyFill="1" applyBorder="1" applyAlignment="1">
      <alignment horizontal="center" vertical="center" wrapText="1"/>
    </xf>
    <xf numFmtId="0" fontId="5" fillId="0" borderId="1" xfId="1" applyNumberFormat="1" applyFont="1" applyFill="1" applyBorder="1" applyAlignment="1">
      <alignment horizontal="center" vertical="center" wrapText="1"/>
    </xf>
    <xf numFmtId="9" fontId="5" fillId="0" borderId="1" xfId="1" applyNumberFormat="1" applyFont="1" applyFill="1" applyBorder="1" applyAlignment="1">
      <alignment horizontal="center" vertical="center" wrapText="1"/>
    </xf>
    <xf numFmtId="0" fontId="5" fillId="0" borderId="2" xfId="1" applyNumberFormat="1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0" fontId="2" fillId="0" borderId="2" xfId="1" applyFont="1" applyFill="1" applyBorder="1" applyAlignment="1">
      <alignment horizontal="center" vertical="center"/>
    </xf>
    <xf numFmtId="2" fontId="2" fillId="8" borderId="9" xfId="1" applyNumberFormat="1" applyFont="1" applyFill="1" applyBorder="1" applyAlignment="1">
      <alignment horizontal="center" vertical="center" wrapText="1"/>
    </xf>
    <xf numFmtId="0" fontId="2" fillId="0" borderId="0" xfId="1" applyFont="1" applyFill="1" applyBorder="1"/>
    <xf numFmtId="0" fontId="12" fillId="0" borderId="0" xfId="1" applyNumberFormat="1" applyFont="1" applyFill="1" applyBorder="1" applyAlignment="1">
      <alignment vertical="center" wrapText="1"/>
    </xf>
    <xf numFmtId="164" fontId="2" fillId="0" borderId="0" xfId="1" applyNumberFormat="1" applyFont="1" applyFill="1" applyBorder="1" applyAlignment="1">
      <alignment horizontal="left" vertical="center"/>
    </xf>
    <xf numFmtId="0" fontId="2" fillId="0" borderId="0" xfId="1" applyFont="1" applyFill="1" applyBorder="1" applyAlignment="1">
      <alignment horizontal="left" vertical="center"/>
    </xf>
    <xf numFmtId="0" fontId="5" fillId="0" borderId="0" xfId="1" applyNumberFormat="1" applyFont="1" applyFill="1" applyBorder="1" applyAlignment="1">
      <alignment vertical="center" wrapText="1"/>
    </xf>
    <xf numFmtId="0" fontId="2" fillId="0" borderId="24" xfId="0" applyNumberFormat="1" applyFont="1" applyFill="1" applyBorder="1" applyAlignment="1">
      <alignment wrapText="1"/>
    </xf>
    <xf numFmtId="0" fontId="2" fillId="10" borderId="23" xfId="1" applyNumberFormat="1" applyFont="1" applyFill="1" applyBorder="1" applyAlignment="1">
      <alignment horizontal="left" vertical="center"/>
    </xf>
    <xf numFmtId="0" fontId="52" fillId="19" borderId="0" xfId="2" applyNumberFormat="1" applyFont="1" applyFill="1" applyBorder="1" applyAlignment="1">
      <alignment horizontal="center" vertical="center" wrapText="1"/>
    </xf>
    <xf numFmtId="0" fontId="15" fillId="4" borderId="19" xfId="1" applyFont="1" applyFill="1" applyBorder="1" applyAlignment="1">
      <alignment horizontal="left" vertical="center"/>
    </xf>
    <xf numFmtId="0" fontId="2" fillId="0" borderId="52" xfId="0" applyFont="1" applyBorder="1" applyAlignment="1">
      <alignment horizontal="left" vertical="center"/>
    </xf>
    <xf numFmtId="0" fontId="2" fillId="0" borderId="19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2" fillId="0" borderId="50" xfId="0" applyFont="1" applyBorder="1" applyAlignment="1">
      <alignment horizontal="left" vertical="center"/>
    </xf>
    <xf numFmtId="0" fontId="15" fillId="4" borderId="52" xfId="1" applyFont="1" applyFill="1" applyBorder="1" applyAlignment="1">
      <alignment horizontal="left" vertical="center"/>
    </xf>
    <xf numFmtId="0" fontId="5" fillId="4" borderId="21" xfId="1" applyNumberFormat="1" applyFont="1" applyFill="1" applyBorder="1" applyAlignment="1">
      <alignment vertical="center" wrapText="1"/>
    </xf>
    <xf numFmtId="164" fontId="2" fillId="4" borderId="36" xfId="1" applyNumberFormat="1" applyFont="1" applyFill="1" applyBorder="1" applyAlignment="1">
      <alignment horizontal="left" vertical="center"/>
    </xf>
    <xf numFmtId="0" fontId="15" fillId="4" borderId="36" xfId="1" applyFont="1" applyFill="1" applyBorder="1" applyAlignment="1">
      <alignment horizontal="left" vertical="center"/>
    </xf>
    <xf numFmtId="0" fontId="2" fillId="4" borderId="36" xfId="0" applyFont="1" applyFill="1" applyBorder="1" applyAlignment="1">
      <alignment horizontal="left" vertical="center"/>
    </xf>
    <xf numFmtId="0" fontId="15" fillId="4" borderId="17" xfId="1" applyFont="1" applyFill="1" applyBorder="1" applyAlignment="1">
      <alignment horizontal="left" vertical="center"/>
    </xf>
    <xf numFmtId="0" fontId="45" fillId="4" borderId="0" xfId="1" applyFont="1" applyFill="1" applyBorder="1" applyAlignment="1">
      <alignment vertical="center"/>
    </xf>
    <xf numFmtId="0" fontId="46" fillId="4" borderId="0" xfId="1" applyFont="1" applyFill="1" applyBorder="1" applyAlignment="1">
      <alignment vertical="center"/>
    </xf>
    <xf numFmtId="0" fontId="12" fillId="4" borderId="0" xfId="1" applyNumberFormat="1" applyFont="1" applyFill="1" applyBorder="1" applyAlignment="1">
      <alignment vertical="center"/>
    </xf>
    <xf numFmtId="0" fontId="13" fillId="4" borderId="0" xfId="1" applyNumberFormat="1" applyFont="1" applyFill="1" applyBorder="1" applyAlignment="1">
      <alignment horizontal="center" vertical="center"/>
    </xf>
    <xf numFmtId="0" fontId="36" fillId="4" borderId="0" xfId="1" applyNumberFormat="1" applyFont="1" applyFill="1" applyBorder="1" applyAlignment="1">
      <alignment horizontal="center" vertical="center"/>
    </xf>
    <xf numFmtId="2" fontId="2" fillId="4" borderId="0" xfId="0" applyNumberFormat="1" applyFont="1" applyFill="1" applyBorder="1" applyAlignment="1">
      <alignment horizontal="center" vertical="center"/>
    </xf>
    <xf numFmtId="0" fontId="43" fillId="4" borderId="0" xfId="2" applyFont="1" applyFill="1" applyBorder="1" applyAlignment="1">
      <alignment horizontal="left" vertical="center"/>
    </xf>
    <xf numFmtId="2" fontId="43" fillId="4" borderId="0" xfId="2" applyNumberFormat="1" applyFont="1" applyFill="1" applyBorder="1" applyAlignment="1">
      <alignment horizontal="left" vertical="center"/>
    </xf>
    <xf numFmtId="2" fontId="44" fillId="4" borderId="0" xfId="2" applyNumberFormat="1" applyFont="1" applyFill="1" applyBorder="1" applyAlignment="1">
      <alignment horizontal="left" vertical="center"/>
    </xf>
    <xf numFmtId="0" fontId="2" fillId="0" borderId="57" xfId="0" applyNumberFormat="1" applyFont="1" applyBorder="1" applyAlignment="1">
      <alignment wrapText="1"/>
    </xf>
    <xf numFmtId="0" fontId="4" fillId="4" borderId="21" xfId="1" applyNumberFormat="1" applyFont="1" applyFill="1" applyBorder="1" applyAlignment="1">
      <alignment vertical="center"/>
    </xf>
    <xf numFmtId="0" fontId="2" fillId="19" borderId="53" xfId="0" applyFont="1" applyFill="1" applyBorder="1" applyAlignment="1">
      <alignment horizontal="center"/>
    </xf>
    <xf numFmtId="0" fontId="2" fillId="4" borderId="9" xfId="1" applyFont="1" applyFill="1" applyBorder="1" applyAlignment="1">
      <alignment horizontal="center" vertical="center"/>
    </xf>
    <xf numFmtId="0" fontId="45" fillId="4" borderId="2" xfId="1" applyFont="1" applyFill="1" applyBorder="1" applyAlignment="1">
      <alignment vertical="center"/>
    </xf>
    <xf numFmtId="0" fontId="4" fillId="4" borderId="22" xfId="1" applyNumberFormat="1" applyFont="1" applyFill="1" applyBorder="1" applyAlignment="1">
      <alignment vertical="center"/>
    </xf>
    <xf numFmtId="0" fontId="2" fillId="4" borderId="6" xfId="1" applyFont="1" applyFill="1" applyBorder="1" applyAlignment="1">
      <alignment horizontal="left" vertical="center"/>
    </xf>
    <xf numFmtId="0" fontId="5" fillId="4" borderId="6" xfId="1" applyFont="1" applyFill="1" applyBorder="1" applyAlignment="1">
      <alignment horizontal="left" vertical="center"/>
    </xf>
    <xf numFmtId="2" fontId="2" fillId="4" borderId="0" xfId="1" applyNumberFormat="1" applyFont="1" applyFill="1" applyBorder="1" applyAlignment="1">
      <alignment horizontal="center" vertical="center"/>
    </xf>
    <xf numFmtId="0" fontId="48" fillId="19" borderId="17" xfId="2" applyNumberFormat="1" applyFont="1" applyFill="1" applyBorder="1" applyAlignment="1">
      <alignment horizontal="center" vertical="center" wrapText="1"/>
    </xf>
    <xf numFmtId="0" fontId="48" fillId="19" borderId="20" xfId="2" applyNumberFormat="1" applyFont="1" applyFill="1" applyBorder="1" applyAlignment="1">
      <alignment horizontal="center" vertical="center" wrapText="1"/>
    </xf>
    <xf numFmtId="0" fontId="2" fillId="0" borderId="9" xfId="0" applyNumberFormat="1" applyFont="1" applyBorder="1" applyAlignment="1">
      <alignment vertical="center" wrapText="1"/>
    </xf>
    <xf numFmtId="2" fontId="2" fillId="0" borderId="9" xfId="0" applyNumberFormat="1" applyFont="1" applyBorder="1" applyAlignment="1">
      <alignment horizontal="center" wrapText="1"/>
    </xf>
    <xf numFmtId="0" fontId="2" fillId="19" borderId="9" xfId="0" applyFont="1" applyFill="1" applyBorder="1" applyAlignment="1">
      <alignment horizontal="center"/>
    </xf>
    <xf numFmtId="2" fontId="2" fillId="0" borderId="9" xfId="0" applyNumberFormat="1" applyFont="1" applyFill="1" applyBorder="1" applyAlignment="1">
      <alignment horizontal="center"/>
    </xf>
    <xf numFmtId="9" fontId="2" fillId="4" borderId="6" xfId="1" applyNumberFormat="1" applyFont="1" applyFill="1" applyBorder="1" applyAlignment="1">
      <alignment horizontal="center" vertical="center"/>
    </xf>
    <xf numFmtId="2" fontId="5" fillId="5" borderId="9" xfId="1" applyNumberFormat="1" applyFont="1" applyFill="1" applyBorder="1" applyAlignment="1">
      <alignment horizontal="center" vertical="center"/>
    </xf>
    <xf numFmtId="0" fontId="2" fillId="0" borderId="36" xfId="0" applyNumberFormat="1" applyFont="1" applyBorder="1" applyAlignment="1">
      <alignment vertical="center" wrapText="1"/>
    </xf>
    <xf numFmtId="0" fontId="5" fillId="4" borderId="2" xfId="0" applyNumberFormat="1" applyFont="1" applyFill="1" applyBorder="1" applyAlignment="1">
      <alignment vertical="center" wrapText="1"/>
    </xf>
    <xf numFmtId="0" fontId="5" fillId="4" borderId="2" xfId="1" applyFont="1" applyFill="1" applyBorder="1" applyAlignment="1">
      <alignment horizontal="left" vertical="center"/>
    </xf>
    <xf numFmtId="0" fontId="43" fillId="0" borderId="2" xfId="2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left" vertical="center" wrapText="1"/>
    </xf>
    <xf numFmtId="0" fontId="5" fillId="4" borderId="2" xfId="0" applyNumberFormat="1" applyFont="1" applyFill="1" applyBorder="1" applyAlignment="1">
      <alignment horizontal="left" vertical="center" wrapText="1"/>
    </xf>
    <xf numFmtId="0" fontId="46" fillId="4" borderId="0" xfId="1" applyFont="1" applyFill="1" applyBorder="1" applyAlignment="1">
      <alignment vertical="center" wrapText="1"/>
    </xf>
    <xf numFmtId="0" fontId="48" fillId="19" borderId="7" xfId="2" applyNumberFormat="1" applyFont="1" applyFill="1" applyBorder="1" applyAlignment="1">
      <alignment horizontal="center" vertical="center" wrapText="1"/>
    </xf>
    <xf numFmtId="0" fontId="2" fillId="0" borderId="7" xfId="1" applyFont="1" applyFill="1" applyBorder="1" applyAlignment="1">
      <alignment horizontal="left" vertical="center"/>
    </xf>
    <xf numFmtId="9" fontId="11" fillId="0" borderId="1" xfId="1" applyNumberFormat="1" applyFont="1" applyFill="1" applyBorder="1" applyAlignment="1">
      <alignment horizontal="center" vertical="center" wrapText="1"/>
    </xf>
    <xf numFmtId="0" fontId="2" fillId="0" borderId="54" xfId="0" applyNumberFormat="1" applyFont="1" applyBorder="1" applyAlignment="1">
      <alignment wrapText="1"/>
    </xf>
    <xf numFmtId="0" fontId="2" fillId="0" borderId="9" xfId="0" applyNumberFormat="1" applyFont="1" applyBorder="1" applyAlignment="1">
      <alignment wrapText="1"/>
    </xf>
    <xf numFmtId="0" fontId="2" fillId="0" borderId="1" xfId="1" applyFont="1" applyFill="1" applyBorder="1" applyAlignment="1">
      <alignment horizontal="left" vertical="center"/>
    </xf>
    <xf numFmtId="0" fontId="2" fillId="0" borderId="14" xfId="1" applyNumberFormat="1" applyFont="1" applyFill="1" applyBorder="1" applyAlignment="1">
      <alignment vertical="center" wrapText="1"/>
    </xf>
    <xf numFmtId="0" fontId="32" fillId="0" borderId="0" xfId="0" applyFont="1" applyFill="1" applyAlignment="1">
      <alignment horizontal="left" vertical="center"/>
    </xf>
    <xf numFmtId="0" fontId="5" fillId="0" borderId="22" xfId="1" applyNumberFormat="1" applyFont="1" applyFill="1" applyBorder="1" applyAlignment="1">
      <alignment vertical="center" wrapText="1"/>
    </xf>
    <xf numFmtId="0" fontId="2" fillId="0" borderId="23" xfId="0" applyNumberFormat="1" applyFont="1" applyFill="1" applyBorder="1" applyAlignment="1">
      <alignment horizontal="center" vertical="center" wrapText="1"/>
    </xf>
    <xf numFmtId="0" fontId="2" fillId="0" borderId="0" xfId="1" applyFont="1" applyFill="1" applyAlignment="1">
      <alignment vertical="center"/>
    </xf>
    <xf numFmtId="0" fontId="2" fillId="4" borderId="0" xfId="1" applyFont="1" applyFill="1" applyAlignment="1">
      <alignment vertical="center"/>
    </xf>
    <xf numFmtId="0" fontId="2" fillId="4" borderId="0" xfId="1" applyNumberFormat="1" applyFont="1" applyFill="1" applyBorder="1" applyAlignment="1">
      <alignment vertical="center" wrapText="1"/>
    </xf>
    <xf numFmtId="164" fontId="7" fillId="0" borderId="0" xfId="1" applyNumberFormat="1" applyFont="1" applyFill="1" applyBorder="1" applyAlignment="1">
      <alignment horizontal="left" vertical="center"/>
    </xf>
    <xf numFmtId="164" fontId="8" fillId="0" borderId="0" xfId="1" applyNumberFormat="1" applyFont="1" applyFill="1" applyBorder="1" applyAlignment="1">
      <alignment horizontal="left" vertical="center"/>
    </xf>
    <xf numFmtId="164" fontId="1" fillId="0" borderId="0" xfId="1" applyNumberFormat="1" applyFont="1" applyFill="1" applyBorder="1" applyAlignment="1">
      <alignment horizontal="left" vertical="center"/>
    </xf>
    <xf numFmtId="0" fontId="9" fillId="0" borderId="0" xfId="1" applyFont="1" applyFill="1" applyAlignment="1">
      <alignment horizontal="left" vertical="center"/>
    </xf>
    <xf numFmtId="0" fontId="40" fillId="0" borderId="0" xfId="1" applyFont="1" applyFill="1" applyAlignment="1">
      <alignment horizontal="left" vertical="center"/>
    </xf>
    <xf numFmtId="0" fontId="8" fillId="0" borderId="0" xfId="1" applyNumberFormat="1" applyFont="1" applyFill="1" applyAlignment="1">
      <alignment horizontal="left" vertical="center"/>
    </xf>
    <xf numFmtId="0" fontId="1" fillId="0" borderId="0" xfId="1" applyNumberFormat="1" applyFill="1" applyAlignment="1">
      <alignment horizontal="left" vertical="center"/>
    </xf>
    <xf numFmtId="0" fontId="48" fillId="19" borderId="17" xfId="2" applyNumberFormat="1" applyFont="1" applyFill="1" applyBorder="1" applyAlignment="1">
      <alignment vertical="center" wrapText="1"/>
    </xf>
    <xf numFmtId="0" fontId="2" fillId="0" borderId="0" xfId="3" applyFill="1" applyBorder="1" applyAlignment="1">
      <alignment horizontal="left"/>
    </xf>
    <xf numFmtId="0" fontId="30" fillId="0" borderId="0" xfId="3" applyFont="1" applyFill="1" applyBorder="1" applyAlignment="1"/>
    <xf numFmtId="0" fontId="2" fillId="0" borderId="0" xfId="3" applyFill="1" applyBorder="1" applyAlignment="1"/>
    <xf numFmtId="0" fontId="30" fillId="0" borderId="0" xfId="3" applyFont="1" applyFill="1" applyAlignment="1">
      <alignment wrapText="1"/>
    </xf>
    <xf numFmtId="0" fontId="30" fillId="0" borderId="0" xfId="3" applyFont="1" applyFill="1" applyBorder="1" applyAlignment="1">
      <alignment wrapText="1"/>
    </xf>
    <xf numFmtId="0" fontId="31" fillId="0" borderId="0" xfId="3" applyFont="1" applyFill="1" applyAlignment="1">
      <alignment horizontal="center" wrapText="1"/>
    </xf>
    <xf numFmtId="0" fontId="30" fillId="0" borderId="0" xfId="3" applyFont="1" applyFill="1" applyAlignment="1">
      <alignment horizontal="center" vertical="center" wrapText="1"/>
    </xf>
    <xf numFmtId="0" fontId="30" fillId="0" borderId="0" xfId="3" applyFont="1" applyFill="1" applyAlignment="1"/>
    <xf numFmtId="0" fontId="4" fillId="0" borderId="51" xfId="1" applyNumberFormat="1" applyFont="1" applyFill="1" applyBorder="1" applyAlignment="1">
      <alignment vertical="center"/>
    </xf>
    <xf numFmtId="0" fontId="2" fillId="4" borderId="3" xfId="1" applyNumberFormat="1" applyFont="1" applyFill="1" applyBorder="1" applyAlignment="1">
      <alignment horizontal="left" vertical="center"/>
    </xf>
    <xf numFmtId="0" fontId="2" fillId="4" borderId="3" xfId="1" applyNumberFormat="1" applyFont="1" applyFill="1" applyBorder="1" applyAlignment="1">
      <alignment horizontal="center" vertical="center"/>
    </xf>
    <xf numFmtId="1" fontId="2" fillId="4" borderId="3" xfId="5" applyNumberFormat="1" applyFont="1" applyFill="1" applyBorder="1" applyAlignment="1">
      <alignment horizontal="center" vertical="center"/>
    </xf>
    <xf numFmtId="0" fontId="2" fillId="0" borderId="9" xfId="1" applyNumberFormat="1" applyFont="1" applyBorder="1" applyAlignment="1">
      <alignment horizontal="left" vertical="center" wrapText="1"/>
    </xf>
    <xf numFmtId="0" fontId="2" fillId="13" borderId="1" xfId="1" applyNumberFormat="1" applyFont="1" applyFill="1" applyBorder="1" applyAlignment="1">
      <alignment horizontal="left" vertical="center"/>
    </xf>
    <xf numFmtId="0" fontId="2" fillId="13" borderId="1" xfId="1" applyNumberFormat="1" applyFont="1" applyFill="1" applyBorder="1" applyAlignment="1">
      <alignment horizontal="center" vertical="center"/>
    </xf>
    <xf numFmtId="1" fontId="2" fillId="13" borderId="1" xfId="5" applyNumberFormat="1" applyFont="1" applyFill="1" applyBorder="1" applyAlignment="1">
      <alignment horizontal="center" vertical="center"/>
    </xf>
    <xf numFmtId="2" fontId="2" fillId="13" borderId="9" xfId="1" applyNumberFormat="1" applyFont="1" applyFill="1" applyBorder="1" applyAlignment="1">
      <alignment horizontal="center" vertical="center"/>
    </xf>
    <xf numFmtId="2" fontId="2" fillId="13" borderId="1" xfId="1" applyNumberFormat="1" applyFont="1" applyFill="1" applyBorder="1" applyAlignment="1">
      <alignment horizontal="center" vertical="center"/>
    </xf>
    <xf numFmtId="9" fontId="2" fillId="13" borderId="1" xfId="1" applyNumberFormat="1" applyFont="1" applyFill="1" applyBorder="1" applyAlignment="1">
      <alignment horizontal="center" vertical="center"/>
    </xf>
    <xf numFmtId="2" fontId="2" fillId="9" borderId="1" xfId="1" applyNumberFormat="1" applyFont="1" applyFill="1" applyBorder="1" applyAlignment="1">
      <alignment horizontal="center" vertical="center" wrapText="1"/>
    </xf>
    <xf numFmtId="2" fontId="5" fillId="4" borderId="9" xfId="1" applyNumberFormat="1" applyFont="1" applyFill="1" applyBorder="1" applyAlignment="1">
      <alignment horizontal="center" vertical="center"/>
    </xf>
    <xf numFmtId="0" fontId="2" fillId="0" borderId="17" xfId="0" applyNumberFormat="1" applyFont="1" applyBorder="1" applyAlignment="1">
      <alignment horizontal="left" wrapText="1"/>
    </xf>
    <xf numFmtId="2" fontId="2" fillId="0" borderId="3" xfId="0" applyNumberFormat="1" applyFont="1" applyFill="1" applyBorder="1" applyAlignment="1">
      <alignment horizontal="left"/>
    </xf>
    <xf numFmtId="0" fontId="2" fillId="0" borderId="21" xfId="0" applyNumberFormat="1" applyFont="1" applyFill="1" applyBorder="1" applyAlignment="1">
      <alignment horizontal="left" wrapText="1"/>
    </xf>
    <xf numFmtId="2" fontId="2" fillId="0" borderId="1" xfId="0" applyNumberFormat="1" applyFont="1" applyBorder="1" applyAlignment="1">
      <alignment horizontal="left" vertical="center" wrapText="1"/>
    </xf>
    <xf numFmtId="2" fontId="2" fillId="0" borderId="1" xfId="0" applyNumberFormat="1" applyFont="1" applyBorder="1" applyAlignment="1">
      <alignment horizontal="left" wrapText="1"/>
    </xf>
    <xf numFmtId="2" fontId="2" fillId="0" borderId="1" xfId="0" applyNumberFormat="1" applyFont="1" applyFill="1" applyBorder="1" applyAlignment="1">
      <alignment horizontal="left"/>
    </xf>
    <xf numFmtId="9" fontId="2" fillId="4" borderId="1" xfId="1" applyNumberFormat="1" applyFont="1" applyFill="1" applyBorder="1" applyAlignment="1">
      <alignment horizontal="left" vertical="center"/>
    </xf>
    <xf numFmtId="2" fontId="2" fillId="5" borderId="1" xfId="1" applyNumberFormat="1" applyFont="1" applyFill="1" applyBorder="1" applyAlignment="1">
      <alignment horizontal="left" vertical="center"/>
    </xf>
    <xf numFmtId="2" fontId="2" fillId="12" borderId="9" xfId="1" applyNumberFormat="1" applyFont="1" applyFill="1" applyBorder="1" applyAlignment="1">
      <alignment horizontal="left" vertical="center"/>
    </xf>
    <xf numFmtId="2" fontId="2" fillId="8" borderId="9" xfId="1" applyNumberFormat="1" applyFont="1" applyFill="1" applyBorder="1" applyAlignment="1">
      <alignment horizontal="left" vertical="center"/>
    </xf>
    <xf numFmtId="2" fontId="2" fillId="14" borderId="9" xfId="1" applyNumberFormat="1" applyFont="1" applyFill="1" applyBorder="1" applyAlignment="1">
      <alignment horizontal="left" vertical="center"/>
    </xf>
    <xf numFmtId="0" fontId="2" fillId="0" borderId="9" xfId="0" applyNumberFormat="1" applyFont="1" applyBorder="1" applyAlignment="1">
      <alignment horizontal="left" vertical="center" wrapText="1"/>
    </xf>
    <xf numFmtId="2" fontId="2" fillId="0" borderId="9" xfId="0" applyNumberFormat="1" applyFont="1" applyBorder="1" applyAlignment="1">
      <alignment horizontal="left" vertical="center" wrapText="1"/>
    </xf>
    <xf numFmtId="2" fontId="2" fillId="0" borderId="9" xfId="0" applyNumberFormat="1" applyFont="1" applyFill="1" applyBorder="1" applyAlignment="1">
      <alignment horizontal="left" vertical="center"/>
    </xf>
    <xf numFmtId="9" fontId="2" fillId="4" borderId="9" xfId="1" applyNumberFormat="1" applyFont="1" applyFill="1" applyBorder="1" applyAlignment="1">
      <alignment horizontal="left" vertical="center"/>
    </xf>
    <xf numFmtId="2" fontId="2" fillId="5" borderId="9" xfId="1" applyNumberFormat="1" applyFont="1" applyFill="1" applyBorder="1" applyAlignment="1">
      <alignment horizontal="left" vertical="center"/>
    </xf>
    <xf numFmtId="0" fontId="61" fillId="0" borderId="0" xfId="3" applyFont="1" applyFill="1" applyBorder="1" applyAlignment="1"/>
    <xf numFmtId="0" fontId="48" fillId="19" borderId="2" xfId="2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2" fillId="0" borderId="2" xfId="1" applyNumberFormat="1" applyFont="1" applyBorder="1" applyAlignment="1">
      <alignment horizontal="center" vertical="center"/>
    </xf>
    <xf numFmtId="0" fontId="5" fillId="0" borderId="3" xfId="1" applyNumberFormat="1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1" fillId="0" borderId="0" xfId="1" applyFont="1" applyFill="1" applyAlignment="1">
      <alignment horizontal="center" vertical="center"/>
    </xf>
    <xf numFmtId="0" fontId="1" fillId="4" borderId="0" xfId="1" applyFont="1" applyFill="1" applyAlignment="1">
      <alignment horizontal="center" vertical="center"/>
    </xf>
    <xf numFmtId="0" fontId="48" fillId="19" borderId="2" xfId="2" applyNumberFormat="1" applyFont="1" applyFill="1" applyBorder="1" applyAlignment="1">
      <alignment horizontal="center" vertical="center" wrapText="1"/>
    </xf>
    <xf numFmtId="0" fontId="19" fillId="0" borderId="2" xfId="0" applyNumberFormat="1" applyFont="1" applyBorder="1" applyAlignment="1">
      <alignment wrapText="1"/>
    </xf>
    <xf numFmtId="0" fontId="48" fillId="19" borderId="17" xfId="2" applyFont="1" applyFill="1" applyBorder="1" applyAlignment="1">
      <alignment horizontal="center" vertical="center" wrapText="1"/>
    </xf>
    <xf numFmtId="0" fontId="19" fillId="0" borderId="19" xfId="0" applyNumberFormat="1" applyFont="1" applyBorder="1" applyAlignment="1">
      <alignment wrapText="1"/>
    </xf>
    <xf numFmtId="0" fontId="48" fillId="19" borderId="1" xfId="2" applyFont="1" applyFill="1" applyBorder="1" applyAlignment="1">
      <alignment horizontal="center" vertical="center" wrapText="1"/>
    </xf>
    <xf numFmtId="0" fontId="48" fillId="19" borderId="0" xfId="2" applyFont="1" applyFill="1" applyAlignment="1">
      <alignment horizontal="center" vertical="center" wrapText="1"/>
    </xf>
    <xf numFmtId="0" fontId="2" fillId="0" borderId="3" xfId="1" applyNumberFormat="1" applyFont="1" applyFill="1" applyBorder="1" applyAlignment="1">
      <alignment horizontal="center" vertical="center" wrapText="1"/>
    </xf>
    <xf numFmtId="0" fontId="2" fillId="0" borderId="2" xfId="1" applyNumberFormat="1" applyFont="1" applyBorder="1" applyAlignment="1">
      <alignment horizontal="left" vertical="center" wrapText="1"/>
    </xf>
    <xf numFmtId="0" fontId="15" fillId="0" borderId="2" xfId="1" applyFont="1" applyBorder="1" applyAlignment="1">
      <alignment horizontal="left" vertical="center" wrapText="1"/>
    </xf>
    <xf numFmtId="0" fontId="64" fillId="0" borderId="2" xfId="1" applyFont="1" applyFill="1" applyBorder="1" applyAlignment="1">
      <alignment horizontal="left" vertical="center"/>
    </xf>
    <xf numFmtId="0" fontId="12" fillId="19" borderId="0" xfId="1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/>
    </xf>
    <xf numFmtId="0" fontId="65" fillId="0" borderId="0" xfId="0" applyFont="1"/>
    <xf numFmtId="0" fontId="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3" fillId="0" borderId="5" xfId="0" applyFont="1" applyBorder="1" applyAlignment="1"/>
    <xf numFmtId="0" fontId="33" fillId="0" borderId="5" xfId="0" applyFont="1" applyBorder="1"/>
    <xf numFmtId="0" fontId="33" fillId="0" borderId="0" xfId="0" applyFont="1" applyBorder="1" applyAlignment="1"/>
    <xf numFmtId="0" fontId="33" fillId="0" borderId="0" xfId="0" applyFont="1" applyBorder="1"/>
    <xf numFmtId="0" fontId="10" fillId="4" borderId="0" xfId="2" applyFill="1" applyBorder="1" applyAlignment="1">
      <alignment horizontal="center"/>
    </xf>
    <xf numFmtId="0" fontId="10" fillId="4" borderId="0" xfId="2" applyFill="1" applyBorder="1" applyAlignment="1"/>
    <xf numFmtId="0" fontId="10" fillId="0" borderId="5" xfId="2" applyBorder="1" applyAlignment="1"/>
    <xf numFmtId="0" fontId="10" fillId="4" borderId="3" xfId="2" applyFill="1" applyBorder="1" applyAlignment="1"/>
    <xf numFmtId="0" fontId="10" fillId="4" borderId="8" xfId="2" applyFill="1" applyBorder="1" applyAlignment="1"/>
    <xf numFmtId="0" fontId="6" fillId="0" borderId="0" xfId="0" applyFont="1" applyBorder="1"/>
    <xf numFmtId="0" fontId="47" fillId="0" borderId="0" xfId="0" applyFont="1" applyBorder="1"/>
    <xf numFmtId="0" fontId="39" fillId="0" borderId="0" xfId="0" applyFont="1" applyBorder="1"/>
    <xf numFmtId="0" fontId="10" fillId="0" borderId="1" xfId="2" applyBorder="1"/>
    <xf numFmtId="0" fontId="33" fillId="0" borderId="1" xfId="0" applyFont="1" applyBorder="1"/>
    <xf numFmtId="0" fontId="33" fillId="0" borderId="7" xfId="0" applyFont="1" applyBorder="1"/>
    <xf numFmtId="0" fontId="65" fillId="0" borderId="0" xfId="0" applyFont="1" applyAlignment="1">
      <alignment horizontal="left" vertical="center"/>
    </xf>
    <xf numFmtId="0" fontId="65" fillId="0" borderId="0" xfId="0" applyFont="1" applyAlignment="1">
      <alignment horizontal="left"/>
    </xf>
    <xf numFmtId="0" fontId="65" fillId="0" borderId="0" xfId="0" applyFont="1" applyAlignment="1"/>
    <xf numFmtId="0" fontId="2" fillId="0" borderId="2" xfId="0" applyFont="1" applyBorder="1" applyAlignment="1">
      <alignment vertical="center" wrapText="1"/>
    </xf>
    <xf numFmtId="0" fontId="12" fillId="19" borderId="2" xfId="1" applyNumberFormat="1" applyFont="1" applyFill="1" applyBorder="1" applyAlignment="1">
      <alignment vertical="center"/>
    </xf>
    <xf numFmtId="0" fontId="5" fillId="2" borderId="7" xfId="1" applyNumberFormat="1" applyFont="1" applyFill="1" applyBorder="1" applyAlignment="1">
      <alignment horizontal="center" vertical="center" wrapText="1"/>
    </xf>
    <xf numFmtId="0" fontId="4" fillId="4" borderId="2" xfId="0" applyNumberFormat="1" applyFont="1" applyFill="1" applyBorder="1" applyAlignment="1">
      <alignment horizontal="center" vertical="center" wrapText="1"/>
    </xf>
    <xf numFmtId="0" fontId="63" fillId="19" borderId="2" xfId="2" applyFont="1" applyFill="1" applyBorder="1" applyAlignment="1">
      <alignment horizontal="center" vertical="center" wrapText="1"/>
    </xf>
    <xf numFmtId="0" fontId="48" fillId="19" borderId="0" xfId="2" applyFont="1" applyFill="1" applyBorder="1" applyAlignment="1">
      <alignment horizontal="left" vertical="center"/>
    </xf>
    <xf numFmtId="9" fontId="5" fillId="0" borderId="3" xfId="1" applyNumberFormat="1" applyFont="1" applyFill="1" applyBorder="1" applyAlignment="1">
      <alignment horizontal="center" vertical="center" wrapText="1"/>
    </xf>
    <xf numFmtId="0" fontId="2" fillId="0" borderId="53" xfId="1" applyNumberFormat="1" applyFont="1" applyBorder="1" applyAlignment="1">
      <alignment horizontal="left" vertical="center"/>
    </xf>
    <xf numFmtId="0" fontId="2" fillId="0" borderId="9" xfId="1" applyNumberFormat="1" applyFont="1" applyBorder="1" applyAlignment="1">
      <alignment horizontal="left" vertical="center"/>
    </xf>
    <xf numFmtId="0" fontId="2" fillId="0" borderId="36" xfId="1" applyNumberFormat="1" applyFont="1" applyFill="1" applyBorder="1" applyAlignment="1">
      <alignment horizontal="left" vertical="center"/>
    </xf>
    <xf numFmtId="0" fontId="2" fillId="0" borderId="57" xfId="1" applyNumberFormat="1" applyFont="1" applyFill="1" applyBorder="1" applyAlignment="1">
      <alignment horizontal="left" vertical="center"/>
    </xf>
    <xf numFmtId="0" fontId="2" fillId="0" borderId="59" xfId="1" applyNumberFormat="1" applyFont="1" applyFill="1" applyBorder="1" applyAlignment="1">
      <alignment horizontal="left" vertical="center"/>
    </xf>
    <xf numFmtId="0" fontId="15" fillId="4" borderId="36" xfId="1" applyFont="1" applyFill="1" applyBorder="1"/>
    <xf numFmtId="0" fontId="15" fillId="4" borderId="3" xfId="1" applyFont="1" applyFill="1" applyBorder="1"/>
    <xf numFmtId="0" fontId="1" fillId="0" borderId="5" xfId="1" applyFont="1" applyFill="1" applyBorder="1" applyAlignment="1">
      <alignment horizontal="left" vertical="center"/>
    </xf>
    <xf numFmtId="0" fontId="1" fillId="0" borderId="0" xfId="1" applyFont="1" applyFill="1" applyAlignment="1">
      <alignment horizontal="center" vertical="center"/>
    </xf>
    <xf numFmtId="0" fontId="5" fillId="19" borderId="2" xfId="1" applyNumberFormat="1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textRotation="90" wrapText="1"/>
    </xf>
    <xf numFmtId="2" fontId="5" fillId="4" borderId="2" xfId="0" applyNumberFormat="1" applyFont="1" applyFill="1" applyBorder="1" applyAlignment="1">
      <alignment horizontal="center" vertical="center" textRotation="90" wrapText="1"/>
    </xf>
    <xf numFmtId="0" fontId="1" fillId="0" borderId="0" xfId="1" applyFont="1" applyFill="1" applyAlignment="1">
      <alignment horizontal="center" vertical="center"/>
    </xf>
    <xf numFmtId="0" fontId="5" fillId="2" borderId="2" xfId="1" applyNumberFormat="1" applyFont="1" applyFill="1" applyBorder="1" applyAlignment="1">
      <alignment horizontal="center" vertical="center" wrapText="1"/>
    </xf>
    <xf numFmtId="2" fontId="5" fillId="2" borderId="2" xfId="1" applyNumberFormat="1" applyFont="1" applyFill="1" applyBorder="1" applyAlignment="1">
      <alignment horizontal="center" vertical="center" wrapText="1"/>
    </xf>
    <xf numFmtId="2" fontId="2" fillId="2" borderId="2" xfId="1" applyNumberFormat="1" applyFont="1" applyFill="1" applyBorder="1" applyAlignment="1">
      <alignment horizontal="center" vertical="center" wrapText="1"/>
    </xf>
    <xf numFmtId="0" fontId="5" fillId="6" borderId="2" xfId="1" applyNumberFormat="1" applyFont="1" applyFill="1" applyBorder="1" applyAlignment="1">
      <alignment horizontal="center" vertical="center" wrapText="1"/>
    </xf>
    <xf numFmtId="0" fontId="5" fillId="20" borderId="2" xfId="1" applyNumberFormat="1" applyFont="1" applyFill="1" applyBorder="1" applyAlignment="1">
      <alignment horizontal="center" vertical="center" wrapText="1"/>
    </xf>
    <xf numFmtId="0" fontId="5" fillId="14" borderId="2" xfId="1" applyNumberFormat="1" applyFont="1" applyFill="1" applyBorder="1" applyAlignment="1">
      <alignment horizontal="center" vertical="center" wrapText="1"/>
    </xf>
    <xf numFmtId="0" fontId="5" fillId="5" borderId="2" xfId="1" applyNumberFormat="1" applyFont="1" applyFill="1" applyBorder="1" applyAlignment="1">
      <alignment horizontal="center" vertical="center" wrapText="1"/>
    </xf>
    <xf numFmtId="0" fontId="5" fillId="3" borderId="2" xfId="1" applyNumberFormat="1" applyFont="1" applyFill="1" applyBorder="1" applyAlignment="1">
      <alignment horizontal="center" vertical="center" wrapText="1"/>
    </xf>
    <xf numFmtId="2" fontId="2" fillId="2" borderId="2" xfId="1" applyNumberFormat="1" applyFont="1" applyFill="1" applyBorder="1" applyAlignment="1">
      <alignment horizontal="center" vertical="center"/>
    </xf>
    <xf numFmtId="9" fontId="5" fillId="4" borderId="21" xfId="1" applyNumberFormat="1" applyFont="1" applyFill="1" applyBorder="1" applyAlignment="1">
      <alignment horizontal="center" vertical="center" wrapText="1"/>
    </xf>
    <xf numFmtId="0" fontId="19" fillId="0" borderId="17" xfId="0" applyNumberFormat="1" applyFont="1" applyFill="1" applyBorder="1" applyAlignment="1">
      <alignment vertical="center" wrapText="1"/>
    </xf>
    <xf numFmtId="0" fontId="19" fillId="0" borderId="2" xfId="0" applyNumberFormat="1" applyFont="1" applyFill="1" applyBorder="1" applyAlignment="1">
      <alignment vertical="center" wrapText="1"/>
    </xf>
    <xf numFmtId="2" fontId="2" fillId="12" borderId="3" xfId="1" applyNumberFormat="1" applyFont="1" applyFill="1" applyBorder="1" applyAlignment="1">
      <alignment horizontal="center" vertical="center"/>
    </xf>
    <xf numFmtId="9" fontId="2" fillId="4" borderId="0" xfId="1" applyNumberFormat="1" applyFont="1" applyFill="1" applyBorder="1" applyAlignment="1">
      <alignment horizontal="center" vertical="center"/>
    </xf>
    <xf numFmtId="0" fontId="19" fillId="0" borderId="2" xfId="0" applyNumberFormat="1" applyFont="1" applyFill="1" applyBorder="1" applyAlignment="1">
      <alignment horizontal="left" vertical="top" wrapText="1"/>
    </xf>
    <xf numFmtId="0" fontId="15" fillId="4" borderId="0" xfId="1" applyFont="1" applyFill="1" applyAlignment="1">
      <alignment horizontal="center" vertical="center"/>
    </xf>
    <xf numFmtId="0" fontId="15" fillId="0" borderId="0" xfId="1" applyFont="1" applyFill="1" applyAlignment="1">
      <alignment horizontal="center" vertical="center"/>
    </xf>
    <xf numFmtId="0" fontId="1" fillId="0" borderId="0" xfId="1" applyFont="1" applyFill="1" applyAlignment="1">
      <alignment horizontal="center" vertical="center"/>
    </xf>
    <xf numFmtId="2" fontId="2" fillId="8" borderId="5" xfId="1" applyNumberFormat="1" applyFont="1" applyFill="1" applyBorder="1" applyAlignment="1">
      <alignment horizontal="center" vertical="center" wrapText="1"/>
    </xf>
    <xf numFmtId="2" fontId="2" fillId="8" borderId="8" xfId="1" applyNumberFormat="1" applyFont="1" applyFill="1" applyBorder="1" applyAlignment="1">
      <alignment horizontal="center" vertical="center" wrapText="1"/>
    </xf>
    <xf numFmtId="2" fontId="5" fillId="8" borderId="5" xfId="1" applyNumberFormat="1" applyFont="1" applyFill="1" applyBorder="1" applyAlignment="1">
      <alignment horizontal="center" vertical="center" wrapText="1"/>
    </xf>
    <xf numFmtId="1" fontId="2" fillId="10" borderId="3" xfId="5" applyNumberFormat="1" applyFont="1" applyFill="1" applyBorder="1" applyAlignment="1">
      <alignment horizontal="center" vertical="center"/>
    </xf>
    <xf numFmtId="1" fontId="2" fillId="13" borderId="3" xfId="5" applyNumberFormat="1" applyFont="1" applyFill="1" applyBorder="1" applyAlignment="1">
      <alignment horizontal="center" vertical="center"/>
    </xf>
    <xf numFmtId="2" fontId="2" fillId="6" borderId="54" xfId="1" applyNumberFormat="1" applyFont="1" applyFill="1" applyBorder="1" applyAlignment="1">
      <alignment horizontal="center" vertical="center" wrapText="1"/>
    </xf>
    <xf numFmtId="2" fontId="2" fillId="14" borderId="63" xfId="1" applyNumberFormat="1" applyFont="1" applyFill="1" applyBorder="1" applyAlignment="1">
      <alignment horizontal="center" vertical="center" wrapText="1"/>
    </xf>
    <xf numFmtId="2" fontId="2" fillId="6" borderId="16" xfId="1" applyNumberFormat="1" applyFont="1" applyFill="1" applyBorder="1" applyAlignment="1">
      <alignment horizontal="center" vertical="center" wrapText="1"/>
    </xf>
    <xf numFmtId="0" fontId="2" fillId="0" borderId="2" xfId="1" applyNumberFormat="1" applyFont="1" applyBorder="1" applyAlignment="1">
      <alignment horizontal="center" vertical="center"/>
    </xf>
    <xf numFmtId="0" fontId="5" fillId="0" borderId="3" xfId="1" applyNumberFormat="1" applyFont="1" applyFill="1" applyBorder="1" applyAlignment="1">
      <alignment horizontal="center" vertical="center" wrapText="1"/>
    </xf>
    <xf numFmtId="9" fontId="5" fillId="4" borderId="1" xfId="1" applyNumberFormat="1" applyFont="1" applyFill="1" applyBorder="1" applyAlignment="1">
      <alignment horizontal="center" vertical="center" wrapText="1"/>
    </xf>
    <xf numFmtId="0" fontId="2" fillId="4" borderId="23" xfId="1" applyNumberFormat="1" applyFont="1" applyFill="1" applyBorder="1" applyAlignment="1">
      <alignment horizontal="center" vertical="center"/>
    </xf>
    <xf numFmtId="0" fontId="2" fillId="4" borderId="23" xfId="1" applyNumberFormat="1" applyFont="1" applyFill="1" applyBorder="1" applyAlignment="1">
      <alignment horizontal="left" vertical="center"/>
    </xf>
    <xf numFmtId="1" fontId="2" fillId="4" borderId="23" xfId="1" applyNumberFormat="1" applyFont="1" applyFill="1" applyBorder="1" applyAlignment="1">
      <alignment horizontal="center" vertical="center"/>
    </xf>
    <xf numFmtId="0" fontId="3" fillId="4" borderId="23" xfId="0" applyFont="1" applyFill="1" applyBorder="1" applyAlignment="1">
      <alignment horizontal="center" vertical="center"/>
    </xf>
    <xf numFmtId="2" fontId="42" fillId="4" borderId="23" xfId="1" applyNumberFormat="1" applyFont="1" applyFill="1" applyBorder="1" applyAlignment="1">
      <alignment horizontal="center" vertical="center"/>
    </xf>
    <xf numFmtId="1" fontId="2" fillId="4" borderId="1" xfId="1" applyNumberFormat="1" applyFont="1" applyFill="1" applyBorder="1" applyAlignment="1">
      <alignment horizontal="center" vertical="center"/>
    </xf>
    <xf numFmtId="2" fontId="42" fillId="4" borderId="1" xfId="1" applyNumberFormat="1" applyFont="1" applyFill="1" applyBorder="1" applyAlignment="1">
      <alignment horizontal="center" vertical="center"/>
    </xf>
    <xf numFmtId="1" fontId="2" fillId="4" borderId="2" xfId="1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2" fontId="42" fillId="4" borderId="2" xfId="1" applyNumberFormat="1" applyFont="1" applyFill="1" applyBorder="1" applyAlignment="1">
      <alignment horizontal="center" vertical="center"/>
    </xf>
    <xf numFmtId="1" fontId="2" fillId="4" borderId="3" xfId="1" applyNumberFormat="1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2" fontId="42" fillId="4" borderId="3" xfId="1" applyNumberFormat="1" applyFont="1" applyFill="1" applyBorder="1" applyAlignment="1">
      <alignment horizontal="center" vertical="center"/>
    </xf>
    <xf numFmtId="0" fontId="2" fillId="4" borderId="24" xfId="1" applyNumberFormat="1" applyFont="1" applyFill="1" applyBorder="1" applyAlignment="1">
      <alignment horizontal="center" vertical="center"/>
    </xf>
    <xf numFmtId="0" fontId="2" fillId="4" borderId="24" xfId="1" applyNumberFormat="1" applyFont="1" applyFill="1" applyBorder="1" applyAlignment="1">
      <alignment horizontal="left" vertical="center"/>
    </xf>
    <xf numFmtId="1" fontId="2" fillId="4" borderId="24" xfId="1" applyNumberFormat="1" applyFont="1" applyFill="1" applyBorder="1" applyAlignment="1">
      <alignment horizontal="center" vertical="center"/>
    </xf>
    <xf numFmtId="2" fontId="42" fillId="4" borderId="24" xfId="1" applyNumberFormat="1" applyFont="1" applyFill="1" applyBorder="1" applyAlignment="1">
      <alignment horizontal="center" vertical="center"/>
    </xf>
    <xf numFmtId="2" fontId="42" fillId="4" borderId="8" xfId="1" applyNumberFormat="1" applyFont="1" applyFill="1" applyBorder="1" applyAlignment="1">
      <alignment horizontal="center" vertical="center"/>
    </xf>
    <xf numFmtId="2" fontId="42" fillId="4" borderId="5" xfId="1" applyNumberFormat="1" applyFont="1" applyFill="1" applyBorder="1" applyAlignment="1">
      <alignment horizontal="center" vertical="center"/>
    </xf>
    <xf numFmtId="2" fontId="42" fillId="4" borderId="7" xfId="1" applyNumberFormat="1" applyFont="1" applyFill="1" applyBorder="1" applyAlignment="1">
      <alignment horizontal="center" vertical="center"/>
    </xf>
    <xf numFmtId="2" fontId="2" fillId="21" borderId="27" xfId="1" applyNumberFormat="1" applyFont="1" applyFill="1" applyBorder="1" applyAlignment="1">
      <alignment horizontal="center" vertical="center" wrapText="1"/>
    </xf>
    <xf numFmtId="2" fontId="2" fillId="21" borderId="32" xfId="1" applyNumberFormat="1" applyFont="1" applyFill="1" applyBorder="1" applyAlignment="1">
      <alignment horizontal="center" vertical="center" wrapText="1"/>
    </xf>
    <xf numFmtId="2" fontId="2" fillId="21" borderId="28" xfId="1" applyNumberFormat="1" applyFont="1" applyFill="1" applyBorder="1" applyAlignment="1">
      <alignment horizontal="center" vertical="center" wrapText="1"/>
    </xf>
    <xf numFmtId="2" fontId="2" fillId="21" borderId="30" xfId="1" applyNumberFormat="1" applyFont="1" applyFill="1" applyBorder="1" applyAlignment="1">
      <alignment horizontal="center" vertical="center" wrapText="1"/>
    </xf>
    <xf numFmtId="2" fontId="2" fillId="21" borderId="29" xfId="1" applyNumberFormat="1" applyFont="1" applyFill="1" applyBorder="1" applyAlignment="1">
      <alignment horizontal="center" vertical="center" wrapText="1"/>
    </xf>
    <xf numFmtId="2" fontId="2" fillId="21" borderId="3" xfId="1" applyNumberFormat="1" applyFont="1" applyFill="1" applyBorder="1" applyAlignment="1">
      <alignment horizontal="center" vertical="center" wrapText="1"/>
    </xf>
    <xf numFmtId="2" fontId="2" fillId="21" borderId="2" xfId="1" applyNumberFormat="1" applyFont="1" applyFill="1" applyBorder="1" applyAlignment="1">
      <alignment horizontal="center" vertical="center" wrapText="1"/>
    </xf>
    <xf numFmtId="2" fontId="2" fillId="21" borderId="1" xfId="1" applyNumberFormat="1" applyFont="1" applyFill="1" applyBorder="1" applyAlignment="1">
      <alignment horizontal="center" vertical="center" wrapText="1"/>
    </xf>
    <xf numFmtId="2" fontId="2" fillId="21" borderId="23" xfId="1" applyNumberFormat="1" applyFont="1" applyFill="1" applyBorder="1" applyAlignment="1">
      <alignment horizontal="center" vertical="center" wrapText="1"/>
    </xf>
    <xf numFmtId="2" fontId="2" fillId="21" borderId="24" xfId="1" applyNumberFormat="1" applyFont="1" applyFill="1" applyBorder="1" applyAlignment="1">
      <alignment horizontal="center" vertical="center" wrapText="1"/>
    </xf>
    <xf numFmtId="2" fontId="2" fillId="21" borderId="17" xfId="1" applyNumberFormat="1" applyFont="1" applyFill="1" applyBorder="1" applyAlignment="1">
      <alignment horizontal="center" vertical="center" wrapText="1"/>
    </xf>
    <xf numFmtId="2" fontId="2" fillId="21" borderId="19" xfId="1" applyNumberFormat="1" applyFont="1" applyFill="1" applyBorder="1" applyAlignment="1">
      <alignment horizontal="center" vertical="center" wrapText="1"/>
    </xf>
    <xf numFmtId="2" fontId="2" fillId="21" borderId="21" xfId="1" applyNumberFormat="1" applyFont="1" applyFill="1" applyBorder="1" applyAlignment="1">
      <alignment horizontal="center" vertical="center" wrapText="1"/>
    </xf>
    <xf numFmtId="0" fontId="5" fillId="5" borderId="3" xfId="1" applyNumberFormat="1" applyFont="1" applyFill="1" applyBorder="1" applyAlignment="1">
      <alignment horizontal="center" vertical="center" wrapText="1"/>
    </xf>
    <xf numFmtId="2" fontId="2" fillId="17" borderId="2" xfId="1" applyNumberFormat="1" applyFont="1" applyFill="1" applyBorder="1" applyAlignment="1">
      <alignment horizontal="center" vertical="center" wrapText="1"/>
    </xf>
    <xf numFmtId="2" fontId="2" fillId="17" borderId="23" xfId="1" applyNumberFormat="1" applyFont="1" applyFill="1" applyBorder="1" applyAlignment="1">
      <alignment horizontal="center" vertical="center" wrapText="1"/>
    </xf>
    <xf numFmtId="2" fontId="2" fillId="17" borderId="24" xfId="1" applyNumberFormat="1" applyFont="1" applyFill="1" applyBorder="1" applyAlignment="1">
      <alignment horizontal="center" vertical="center" wrapText="1"/>
    </xf>
    <xf numFmtId="2" fontId="2" fillId="17" borderId="3" xfId="1" applyNumberFormat="1" applyFont="1" applyFill="1" applyBorder="1" applyAlignment="1">
      <alignment horizontal="center" vertical="center" wrapText="1"/>
    </xf>
    <xf numFmtId="2" fontId="2" fillId="22" borderId="2" xfId="1" applyNumberFormat="1" applyFont="1" applyFill="1" applyBorder="1" applyAlignment="1">
      <alignment horizontal="center" vertical="center" wrapText="1"/>
    </xf>
    <xf numFmtId="2" fontId="2" fillId="22" borderId="23" xfId="1" applyNumberFormat="1" applyFont="1" applyFill="1" applyBorder="1" applyAlignment="1">
      <alignment horizontal="center" vertical="center" wrapText="1"/>
    </xf>
    <xf numFmtId="2" fontId="2" fillId="22" borderId="24" xfId="1" applyNumberFormat="1" applyFont="1" applyFill="1" applyBorder="1" applyAlignment="1">
      <alignment horizontal="center" vertical="center" wrapText="1"/>
    </xf>
    <xf numFmtId="2" fontId="2" fillId="22" borderId="3" xfId="1" applyNumberFormat="1" applyFont="1" applyFill="1" applyBorder="1" applyAlignment="1">
      <alignment horizontal="center" vertical="center" wrapText="1"/>
    </xf>
    <xf numFmtId="2" fontId="5" fillId="17" borderId="3" xfId="1" applyNumberFormat="1" applyFont="1" applyFill="1" applyBorder="1" applyAlignment="1">
      <alignment horizontal="center" vertical="center" wrapText="1"/>
    </xf>
    <xf numFmtId="2" fontId="5" fillId="21" borderId="3" xfId="1" applyNumberFormat="1" applyFont="1" applyFill="1" applyBorder="1" applyAlignment="1">
      <alignment horizontal="center" vertical="center" wrapText="1"/>
    </xf>
    <xf numFmtId="2" fontId="5" fillId="20" borderId="3" xfId="1" applyNumberFormat="1" applyFont="1" applyFill="1" applyBorder="1" applyAlignment="1">
      <alignment horizontal="center" vertical="center" wrapText="1"/>
    </xf>
    <xf numFmtId="2" fontId="2" fillId="20" borderId="23" xfId="1" applyNumberFormat="1" applyFont="1" applyFill="1" applyBorder="1" applyAlignment="1">
      <alignment horizontal="center" vertical="center" wrapText="1"/>
    </xf>
    <xf numFmtId="2" fontId="2" fillId="20" borderId="2" xfId="1" applyNumberFormat="1" applyFont="1" applyFill="1" applyBorder="1" applyAlignment="1">
      <alignment horizontal="center" vertical="center" wrapText="1"/>
    </xf>
    <xf numFmtId="2" fontId="2" fillId="20" borderId="24" xfId="1" applyNumberFormat="1" applyFont="1" applyFill="1" applyBorder="1" applyAlignment="1">
      <alignment horizontal="center" vertical="center" wrapText="1"/>
    </xf>
    <xf numFmtId="2" fontId="2" fillId="20" borderId="3" xfId="1" applyNumberFormat="1" applyFont="1" applyFill="1" applyBorder="1" applyAlignment="1">
      <alignment horizontal="center" vertical="center" wrapText="1"/>
    </xf>
    <xf numFmtId="2" fontId="5" fillId="14" borderId="3" xfId="1" applyNumberFormat="1" applyFont="1" applyFill="1" applyBorder="1" applyAlignment="1">
      <alignment horizontal="center" vertical="center" wrapText="1"/>
    </xf>
    <xf numFmtId="2" fontId="2" fillId="14" borderId="23" xfId="1" applyNumberFormat="1" applyFont="1" applyFill="1" applyBorder="1" applyAlignment="1">
      <alignment horizontal="center" vertical="center" wrapText="1"/>
    </xf>
    <xf numFmtId="2" fontId="2" fillId="14" borderId="24" xfId="1" applyNumberFormat="1" applyFont="1" applyFill="1" applyBorder="1" applyAlignment="1">
      <alignment horizontal="center" vertical="center" wrapText="1"/>
    </xf>
    <xf numFmtId="0" fontId="15" fillId="0" borderId="25" xfId="1" applyFont="1" applyFill="1" applyBorder="1" applyAlignment="1">
      <alignment horizontal="left" vertical="center"/>
    </xf>
    <xf numFmtId="0" fontId="52" fillId="19" borderId="33" xfId="2" applyNumberFormat="1" applyFont="1" applyFill="1" applyBorder="1" applyAlignment="1">
      <alignment horizontal="center" vertical="center" wrapText="1"/>
    </xf>
    <xf numFmtId="0" fontId="52" fillId="19" borderId="28" xfId="2" applyFont="1" applyFill="1" applyBorder="1" applyAlignment="1">
      <alignment horizontal="center" vertical="center"/>
    </xf>
    <xf numFmtId="0" fontId="12" fillId="0" borderId="51" xfId="1" applyNumberFormat="1" applyFont="1" applyFill="1" applyBorder="1" applyAlignment="1">
      <alignment vertical="center" wrapText="1"/>
    </xf>
    <xf numFmtId="0" fontId="12" fillId="19" borderId="33" xfId="1" applyNumberFormat="1" applyFont="1" applyFill="1" applyBorder="1" applyAlignment="1">
      <alignment vertical="center" wrapText="1"/>
    </xf>
    <xf numFmtId="164" fontId="2" fillId="4" borderId="51" xfId="1" applyNumberFormat="1" applyFont="1" applyFill="1" applyBorder="1" applyAlignment="1">
      <alignment horizontal="left" vertical="center"/>
    </xf>
    <xf numFmtId="0" fontId="68" fillId="4" borderId="33" xfId="1" applyNumberFormat="1" applyFont="1" applyFill="1" applyBorder="1" applyAlignment="1">
      <alignment vertical="center" wrapText="1"/>
    </xf>
    <xf numFmtId="0" fontId="2" fillId="0" borderId="33" xfId="1" applyNumberFormat="1" applyFont="1" applyBorder="1" applyAlignment="1">
      <alignment horizontal="left" vertical="center"/>
    </xf>
    <xf numFmtId="0" fontId="2" fillId="0" borderId="33" xfId="1" applyFont="1" applyBorder="1"/>
    <xf numFmtId="164" fontId="2" fillId="0" borderId="51" xfId="1" applyNumberFormat="1" applyFont="1" applyFill="1" applyBorder="1" applyAlignment="1">
      <alignment horizontal="left" vertical="center"/>
    </xf>
    <xf numFmtId="0" fontId="15" fillId="0" borderId="33" xfId="1" applyFont="1" applyFill="1" applyBorder="1" applyAlignment="1">
      <alignment horizontal="left" vertical="center"/>
    </xf>
    <xf numFmtId="0" fontId="2" fillId="0" borderId="63" xfId="1" applyNumberFormat="1" applyFont="1" applyBorder="1" applyAlignment="1">
      <alignment horizontal="left" vertical="center"/>
    </xf>
    <xf numFmtId="0" fontId="2" fillId="0" borderId="30" xfId="1" applyNumberFormat="1" applyFont="1" applyBorder="1" applyAlignment="1">
      <alignment horizontal="left" vertical="center"/>
    </xf>
    <xf numFmtId="164" fontId="2" fillId="0" borderId="62" xfId="1" applyNumberFormat="1" applyFont="1" applyFill="1" applyBorder="1" applyAlignment="1">
      <alignment horizontal="left" vertical="center"/>
    </xf>
    <xf numFmtId="0" fontId="2" fillId="13" borderId="24" xfId="1" applyNumberFormat="1" applyFont="1" applyFill="1" applyBorder="1" applyAlignment="1">
      <alignment horizontal="left" vertical="center"/>
    </xf>
    <xf numFmtId="0" fontId="2" fillId="13" borderId="24" xfId="1" applyNumberFormat="1" applyFont="1" applyFill="1" applyBorder="1" applyAlignment="1">
      <alignment horizontal="center" vertical="center"/>
    </xf>
    <xf numFmtId="1" fontId="2" fillId="13" borderId="24" xfId="5" applyNumberFormat="1" applyFont="1" applyFill="1" applyBorder="1" applyAlignment="1">
      <alignment horizontal="center" vertical="center"/>
    </xf>
    <xf numFmtId="1" fontId="2" fillId="13" borderId="55" xfId="5" applyNumberFormat="1" applyFont="1" applyFill="1" applyBorder="1" applyAlignment="1">
      <alignment horizontal="center" vertical="center"/>
    </xf>
    <xf numFmtId="2" fontId="2" fillId="13" borderId="55" xfId="1" applyNumberFormat="1" applyFont="1" applyFill="1" applyBorder="1" applyAlignment="1">
      <alignment horizontal="center" vertical="center"/>
    </xf>
    <xf numFmtId="2" fontId="2" fillId="13" borderId="24" xfId="1" applyNumberFormat="1" applyFont="1" applyFill="1" applyBorder="1" applyAlignment="1">
      <alignment horizontal="center" vertical="center"/>
    </xf>
    <xf numFmtId="9" fontId="2" fillId="13" borderId="24" xfId="1" applyNumberFormat="1" applyFont="1" applyFill="1" applyBorder="1" applyAlignment="1">
      <alignment horizontal="center" vertical="center"/>
    </xf>
    <xf numFmtId="2" fontId="2" fillId="9" borderId="24" xfId="1" applyNumberFormat="1" applyFont="1" applyFill="1" applyBorder="1" applyAlignment="1">
      <alignment horizontal="center" vertical="center" wrapText="1"/>
    </xf>
    <xf numFmtId="2" fontId="2" fillId="12" borderId="55" xfId="1" applyNumberFormat="1" applyFont="1" applyFill="1" applyBorder="1" applyAlignment="1">
      <alignment horizontal="center" vertical="center" wrapText="1"/>
    </xf>
    <xf numFmtId="2" fontId="2" fillId="8" borderId="55" xfId="1" applyNumberFormat="1" applyFont="1" applyFill="1" applyBorder="1" applyAlignment="1">
      <alignment horizontal="center" vertical="center" wrapText="1"/>
    </xf>
    <xf numFmtId="2" fontId="2" fillId="14" borderId="55" xfId="1" applyNumberFormat="1" applyFont="1" applyFill="1" applyBorder="1" applyAlignment="1">
      <alignment horizontal="center" vertical="center" wrapText="1"/>
    </xf>
    <xf numFmtId="0" fontId="2" fillId="0" borderId="34" xfId="1" applyNumberFormat="1" applyFont="1" applyBorder="1" applyAlignment="1">
      <alignment horizontal="left" vertical="center"/>
    </xf>
    <xf numFmtId="0" fontId="15" fillId="4" borderId="25" xfId="1" applyFont="1" applyFill="1" applyBorder="1" applyAlignment="1">
      <alignment horizontal="left" vertical="center"/>
    </xf>
    <xf numFmtId="0" fontId="52" fillId="19" borderId="28" xfId="2" applyNumberFormat="1" applyFont="1" applyFill="1" applyBorder="1" applyAlignment="1">
      <alignment horizontal="center" vertical="center" wrapText="1"/>
    </xf>
    <xf numFmtId="0" fontId="52" fillId="19" borderId="33" xfId="2" applyFont="1" applyFill="1" applyBorder="1" applyAlignment="1">
      <alignment horizontal="center" vertical="center" wrapText="1"/>
    </xf>
    <xf numFmtId="0" fontId="12" fillId="4" borderId="51" xfId="1" applyNumberFormat="1" applyFont="1" applyFill="1" applyBorder="1" applyAlignment="1">
      <alignment vertical="center" wrapText="1"/>
    </xf>
    <xf numFmtId="0" fontId="2" fillId="0" borderId="33" xfId="1" applyNumberFormat="1" applyFont="1" applyFill="1" applyBorder="1" applyAlignment="1">
      <alignment horizontal="left" vertical="center"/>
    </xf>
    <xf numFmtId="0" fontId="2" fillId="0" borderId="41" xfId="1" applyNumberFormat="1" applyFont="1" applyFill="1" applyBorder="1" applyAlignment="1">
      <alignment horizontal="left" vertical="center"/>
    </xf>
    <xf numFmtId="0" fontId="2" fillId="0" borderId="33" xfId="1" applyNumberFormat="1" applyFont="1" applyBorder="1" applyAlignment="1">
      <alignment horizontal="center" vertical="center"/>
    </xf>
    <xf numFmtId="164" fontId="7" fillId="4" borderId="51" xfId="1" applyNumberFormat="1" applyFont="1" applyFill="1" applyBorder="1" applyAlignment="1">
      <alignment horizontal="left" vertical="center"/>
    </xf>
    <xf numFmtId="164" fontId="2" fillId="4" borderId="62" xfId="1" applyNumberFormat="1" applyFont="1" applyFill="1" applyBorder="1" applyAlignment="1">
      <alignment horizontal="left" vertical="center"/>
    </xf>
    <xf numFmtId="0" fontId="5" fillId="19" borderId="2" xfId="1" applyNumberFormat="1" applyFont="1" applyFill="1" applyBorder="1" applyAlignment="1">
      <alignment horizontal="center" vertical="center" wrapText="1"/>
    </xf>
    <xf numFmtId="0" fontId="5" fillId="21" borderId="2" xfId="1" applyNumberFormat="1" applyFont="1" applyFill="1" applyBorder="1" applyAlignment="1">
      <alignment horizontal="center" vertical="center" wrapText="1"/>
    </xf>
    <xf numFmtId="0" fontId="5" fillId="8" borderId="2" xfId="1" applyNumberFormat="1" applyFont="1" applyFill="1" applyBorder="1" applyAlignment="1">
      <alignment horizontal="center" vertical="center" wrapText="1"/>
    </xf>
    <xf numFmtId="0" fontId="5" fillId="22" borderId="2" xfId="1" applyNumberFormat="1" applyFont="1" applyFill="1" applyBorder="1" applyAlignment="1">
      <alignment horizontal="center" vertical="center" wrapText="1"/>
    </xf>
    <xf numFmtId="0" fontId="5" fillId="21" borderId="3" xfId="1" applyNumberFormat="1" applyFont="1" applyFill="1" applyBorder="1" applyAlignment="1">
      <alignment horizontal="center" vertical="center" wrapText="1"/>
    </xf>
    <xf numFmtId="2" fontId="2" fillId="21" borderId="9" xfId="1" applyNumberFormat="1" applyFont="1" applyFill="1" applyBorder="1" applyAlignment="1">
      <alignment horizontal="center" vertical="center" wrapText="1"/>
    </xf>
    <xf numFmtId="2" fontId="5" fillId="19" borderId="2" xfId="1" applyNumberFormat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/>
    </xf>
    <xf numFmtId="14" fontId="10" fillId="4" borderId="0" xfId="2" applyNumberFormat="1" applyFill="1" applyBorder="1" applyAlignment="1">
      <alignment horizontal="center"/>
    </xf>
    <xf numFmtId="0" fontId="2" fillId="0" borderId="13" xfId="0" applyNumberFormat="1" applyFont="1" applyFill="1" applyBorder="1" applyAlignment="1">
      <alignment horizontal="left" vertical="center" wrapText="1"/>
    </xf>
    <xf numFmtId="2" fontId="2" fillId="8" borderId="1" xfId="1" applyNumberFormat="1" applyFont="1" applyFill="1" applyBorder="1" applyAlignment="1">
      <alignment horizontal="center" vertical="center"/>
    </xf>
    <xf numFmtId="0" fontId="2" fillId="4" borderId="40" xfId="1" applyFont="1" applyFill="1" applyBorder="1" applyAlignment="1">
      <alignment horizontal="left" vertical="center"/>
    </xf>
    <xf numFmtId="2" fontId="2" fillId="12" borderId="1" xfId="1" applyNumberFormat="1" applyFont="1" applyFill="1" applyBorder="1" applyAlignment="1">
      <alignment horizontal="center" vertical="center"/>
    </xf>
    <xf numFmtId="0" fontId="0" fillId="0" borderId="2" xfId="0" applyNumberFormat="1" applyFont="1" applyBorder="1" applyAlignment="1">
      <alignment wrapText="1"/>
    </xf>
    <xf numFmtId="0" fontId="0" fillId="0" borderId="2" xfId="0" applyNumberFormat="1" applyFont="1" applyBorder="1" applyAlignment="1">
      <alignment horizontal="left" wrapText="1"/>
    </xf>
    <xf numFmtId="2" fontId="2" fillId="14" borderId="1" xfId="1" applyNumberFormat="1" applyFont="1" applyFill="1" applyBorder="1" applyAlignment="1">
      <alignment horizontal="center" vertical="center"/>
    </xf>
    <xf numFmtId="0" fontId="12" fillId="19" borderId="14" xfId="0" applyFont="1" applyFill="1" applyBorder="1" applyAlignment="1">
      <alignment horizontal="center" vertical="center" wrapText="1"/>
    </xf>
    <xf numFmtId="0" fontId="12" fillId="19" borderId="15" xfId="0" applyFont="1" applyFill="1" applyBorder="1" applyAlignment="1">
      <alignment horizontal="center" vertical="center" wrapText="1"/>
    </xf>
    <xf numFmtId="0" fontId="12" fillId="19" borderId="31" xfId="0" applyFont="1" applyFill="1" applyBorder="1" applyAlignment="1">
      <alignment horizontal="center" vertical="center" wrapText="1"/>
    </xf>
    <xf numFmtId="0" fontId="51" fillId="0" borderId="12" xfId="0" applyFont="1" applyBorder="1" applyAlignment="1">
      <alignment horizontal="right" wrapText="1"/>
    </xf>
    <xf numFmtId="0" fontId="0" fillId="0" borderId="12" xfId="0" applyBorder="1"/>
    <xf numFmtId="0" fontId="0" fillId="0" borderId="59" xfId="0" applyBorder="1"/>
    <xf numFmtId="0" fontId="10" fillId="0" borderId="2" xfId="2" applyBorder="1" applyAlignment="1">
      <alignment horizontal="left" vertical="center"/>
    </xf>
    <xf numFmtId="0" fontId="10" fillId="0" borderId="9" xfId="2" applyBorder="1" applyAlignment="1">
      <alignment horizontal="left" vertical="center"/>
    </xf>
    <xf numFmtId="0" fontId="10" fillId="0" borderId="6" xfId="2" applyBorder="1" applyAlignment="1">
      <alignment horizontal="left" vertical="center"/>
    </xf>
    <xf numFmtId="0" fontId="34" fillId="0" borderId="0" xfId="0" applyFont="1" applyBorder="1" applyAlignment="1">
      <alignment horizontal="center"/>
    </xf>
    <xf numFmtId="0" fontId="12" fillId="19" borderId="14" xfId="0" applyFont="1" applyFill="1" applyBorder="1" applyAlignment="1">
      <alignment horizontal="center" vertical="top" wrapText="1"/>
    </xf>
    <xf numFmtId="0" fontId="12" fillId="19" borderId="15" xfId="0" applyFont="1" applyFill="1" applyBorder="1" applyAlignment="1">
      <alignment horizontal="center" vertical="top" wrapText="1"/>
    </xf>
    <xf numFmtId="0" fontId="12" fillId="19" borderId="11" xfId="0" applyFont="1" applyFill="1" applyBorder="1" applyAlignment="1">
      <alignment horizontal="center" vertical="top" wrapText="1"/>
    </xf>
    <xf numFmtId="0" fontId="12" fillId="19" borderId="35" xfId="0" applyFont="1" applyFill="1" applyBorder="1" applyAlignment="1">
      <alignment horizontal="center" vertical="top" wrapText="1"/>
    </xf>
    <xf numFmtId="0" fontId="54" fillId="19" borderId="60" xfId="2" applyFont="1" applyFill="1" applyBorder="1" applyAlignment="1">
      <alignment horizontal="center" vertical="center"/>
    </xf>
    <xf numFmtId="0" fontId="54" fillId="19" borderId="61" xfId="2" applyFont="1" applyFill="1" applyBorder="1" applyAlignment="1">
      <alignment horizontal="center" vertical="center"/>
    </xf>
    <xf numFmtId="0" fontId="33" fillId="4" borderId="1" xfId="0" applyFont="1" applyFill="1" applyBorder="1" applyAlignment="1">
      <alignment horizontal="center"/>
    </xf>
    <xf numFmtId="0" fontId="33" fillId="4" borderId="6" xfId="0" applyFont="1" applyFill="1" applyBorder="1" applyAlignment="1">
      <alignment horizontal="center"/>
    </xf>
    <xf numFmtId="0" fontId="66" fillId="4" borderId="0" xfId="2" applyFont="1" applyFill="1" applyBorder="1" applyAlignment="1">
      <alignment horizontal="left" vertical="top" wrapText="1"/>
    </xf>
    <xf numFmtId="0" fontId="66" fillId="4" borderId="0" xfId="2" quotePrefix="1" applyFont="1" applyFill="1" applyBorder="1" applyAlignment="1">
      <alignment horizontal="left" vertical="top"/>
    </xf>
    <xf numFmtId="9" fontId="53" fillId="19" borderId="14" xfId="0" applyNumberFormat="1" applyFont="1" applyFill="1" applyBorder="1" applyAlignment="1">
      <alignment horizontal="center"/>
    </xf>
    <xf numFmtId="9" fontId="53" fillId="19" borderId="15" xfId="0" applyNumberFormat="1" applyFont="1" applyFill="1" applyBorder="1" applyAlignment="1">
      <alignment horizontal="center"/>
    </xf>
    <xf numFmtId="9" fontId="53" fillId="19" borderId="31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5" fillId="4" borderId="0" xfId="1" applyNumberFormat="1" applyFont="1" applyFill="1" applyBorder="1" applyAlignment="1">
      <alignment horizontal="center" vertical="center"/>
    </xf>
    <xf numFmtId="0" fontId="2" fillId="0" borderId="2" xfId="1" applyNumberFormat="1" applyFont="1" applyBorder="1" applyAlignment="1">
      <alignment horizontal="center" vertical="center"/>
    </xf>
    <xf numFmtId="0" fontId="5" fillId="4" borderId="9" xfId="1" applyNumberFormat="1" applyFont="1" applyFill="1" applyBorder="1" applyAlignment="1">
      <alignment horizontal="center" vertical="center" wrapText="1"/>
    </xf>
    <xf numFmtId="0" fontId="49" fillId="0" borderId="8" xfId="1" applyFont="1" applyFill="1" applyBorder="1" applyAlignment="1">
      <alignment horizontal="right" vertical="center" wrapText="1"/>
    </xf>
    <xf numFmtId="0" fontId="49" fillId="0" borderId="4" xfId="1" applyFont="1" applyFill="1" applyBorder="1" applyAlignment="1">
      <alignment horizontal="right" vertical="center" wrapText="1"/>
    </xf>
    <xf numFmtId="0" fontId="49" fillId="0" borderId="0" xfId="1" applyFont="1" applyFill="1" applyBorder="1" applyAlignment="1">
      <alignment horizontal="right" vertical="center" wrapText="1"/>
    </xf>
    <xf numFmtId="0" fontId="49" fillId="0" borderId="17" xfId="1" applyFont="1" applyFill="1" applyBorder="1" applyAlignment="1">
      <alignment horizontal="right" vertical="center" wrapText="1"/>
    </xf>
    <xf numFmtId="0" fontId="5" fillId="19" borderId="2" xfId="1" applyNumberFormat="1" applyFont="1" applyFill="1" applyBorder="1" applyAlignment="1">
      <alignment horizontal="center" vertical="center" wrapText="1"/>
    </xf>
    <xf numFmtId="0" fontId="36" fillId="19" borderId="2" xfId="1" applyNumberFormat="1" applyFont="1" applyFill="1" applyBorder="1" applyAlignment="1">
      <alignment horizontal="center" vertical="center" wrapText="1"/>
    </xf>
    <xf numFmtId="0" fontId="12" fillId="4" borderId="1" xfId="1" applyNumberFormat="1" applyFont="1" applyFill="1" applyBorder="1" applyAlignment="1">
      <alignment horizontal="center" vertical="center" wrapText="1"/>
    </xf>
    <xf numFmtId="0" fontId="12" fillId="4" borderId="3" xfId="1" applyNumberFormat="1" applyFont="1" applyFill="1" applyBorder="1" applyAlignment="1">
      <alignment horizontal="center" vertical="center" wrapText="1"/>
    </xf>
    <xf numFmtId="0" fontId="12" fillId="4" borderId="2" xfId="1" applyNumberFormat="1" applyFont="1" applyFill="1" applyBorder="1" applyAlignment="1">
      <alignment horizontal="center" vertical="center" wrapText="1"/>
    </xf>
    <xf numFmtId="9" fontId="11" fillId="4" borderId="5" xfId="1" applyNumberFormat="1" applyFont="1" applyFill="1" applyBorder="1" applyAlignment="1">
      <alignment horizontal="center" vertical="center" wrapText="1"/>
    </xf>
    <xf numFmtId="9" fontId="11" fillId="4" borderId="18" xfId="1" applyNumberFormat="1" applyFont="1" applyFill="1" applyBorder="1" applyAlignment="1">
      <alignment horizontal="center" vertical="center" wrapText="1"/>
    </xf>
    <xf numFmtId="9" fontId="11" fillId="4" borderId="19" xfId="1" applyNumberFormat="1" applyFont="1" applyFill="1" applyBorder="1" applyAlignment="1">
      <alignment horizontal="center" vertical="center" wrapText="1"/>
    </xf>
    <xf numFmtId="0" fontId="5" fillId="4" borderId="2" xfId="1" applyNumberFormat="1" applyFont="1" applyFill="1" applyBorder="1" applyAlignment="1">
      <alignment horizontal="center" vertical="center" textRotation="90" wrapText="1"/>
    </xf>
    <xf numFmtId="2" fontId="5" fillId="4" borderId="2" xfId="1" applyNumberFormat="1" applyFont="1" applyFill="1" applyBorder="1" applyAlignment="1">
      <alignment horizontal="center" vertical="center" textRotation="90" wrapText="1"/>
    </xf>
    <xf numFmtId="0" fontId="12" fillId="19" borderId="2" xfId="1" applyNumberFormat="1" applyFont="1" applyFill="1" applyBorder="1" applyAlignment="1">
      <alignment horizontal="center" vertical="center"/>
    </xf>
    <xf numFmtId="0" fontId="5" fillId="4" borderId="3" xfId="1" applyNumberFormat="1" applyFont="1" applyFill="1" applyBorder="1" applyAlignment="1">
      <alignment horizontal="center" vertical="center" wrapText="1"/>
    </xf>
    <xf numFmtId="0" fontId="59" fillId="4" borderId="3" xfId="1" applyNumberFormat="1" applyFont="1" applyFill="1" applyBorder="1" applyAlignment="1">
      <alignment horizontal="center" vertical="center" wrapText="1"/>
    </xf>
    <xf numFmtId="0" fontId="59" fillId="4" borderId="9" xfId="1" applyNumberFormat="1" applyFont="1" applyFill="1" applyBorder="1" applyAlignment="1">
      <alignment horizontal="center" vertical="center" wrapText="1"/>
    </xf>
    <xf numFmtId="0" fontId="12" fillId="4" borderId="9" xfId="1" applyNumberFormat="1" applyFont="1" applyFill="1" applyBorder="1" applyAlignment="1">
      <alignment horizontal="center" vertical="center" wrapText="1"/>
    </xf>
    <xf numFmtId="0" fontId="5" fillId="4" borderId="1" xfId="1" applyNumberFormat="1" applyFont="1" applyFill="1" applyBorder="1" applyAlignment="1">
      <alignment horizontal="center" vertical="center" wrapText="1"/>
    </xf>
    <xf numFmtId="0" fontId="55" fillId="4" borderId="20" xfId="2" applyFont="1" applyFill="1" applyBorder="1" applyAlignment="1">
      <alignment horizontal="center" vertical="center"/>
    </xf>
    <xf numFmtId="0" fontId="5" fillId="19" borderId="2" xfId="1" applyNumberFormat="1" applyFont="1" applyFill="1" applyBorder="1" applyAlignment="1">
      <alignment horizontal="center" vertical="center"/>
    </xf>
    <xf numFmtId="0" fontId="5" fillId="19" borderId="5" xfId="1" applyNumberFormat="1" applyFont="1" applyFill="1" applyBorder="1" applyAlignment="1">
      <alignment horizontal="center" vertical="center"/>
    </xf>
    <xf numFmtId="0" fontId="56" fillId="19" borderId="2" xfId="0" applyFont="1" applyFill="1" applyBorder="1" applyAlignment="1">
      <alignment horizontal="center"/>
    </xf>
    <xf numFmtId="0" fontId="57" fillId="19" borderId="2" xfId="0" applyFont="1" applyFill="1" applyBorder="1" applyAlignment="1">
      <alignment horizontal="center"/>
    </xf>
    <xf numFmtId="0" fontId="57" fillId="19" borderId="5" xfId="0" applyFont="1" applyFill="1" applyBorder="1" applyAlignment="1">
      <alignment horizontal="center"/>
    </xf>
    <xf numFmtId="0" fontId="12" fillId="19" borderId="2" xfId="1" applyNumberFormat="1" applyFont="1" applyFill="1" applyBorder="1" applyAlignment="1">
      <alignment horizontal="center" vertical="center" wrapText="1"/>
    </xf>
    <xf numFmtId="0" fontId="12" fillId="19" borderId="5" xfId="1" applyNumberFormat="1" applyFont="1" applyFill="1" applyBorder="1" applyAlignment="1">
      <alignment horizontal="center" vertical="center" wrapText="1"/>
    </xf>
    <xf numFmtId="0" fontId="12" fillId="19" borderId="18" xfId="0" applyFont="1" applyFill="1" applyBorder="1" applyAlignment="1">
      <alignment horizontal="center" vertical="center"/>
    </xf>
    <xf numFmtId="0" fontId="37" fillId="19" borderId="5" xfId="0" applyFont="1" applyFill="1" applyBorder="1" applyAlignment="1">
      <alignment horizontal="center" vertical="center" wrapText="1"/>
    </xf>
    <xf numFmtId="0" fontId="37" fillId="19" borderId="18" xfId="0" applyFont="1" applyFill="1" applyBorder="1" applyAlignment="1">
      <alignment horizontal="center" vertical="center" wrapText="1"/>
    </xf>
    <xf numFmtId="0" fontId="37" fillId="19" borderId="19" xfId="0" applyFont="1" applyFill="1" applyBorder="1" applyAlignment="1">
      <alignment horizontal="center" vertical="center" wrapText="1"/>
    </xf>
    <xf numFmtId="0" fontId="37" fillId="19" borderId="2" xfId="0" applyFont="1" applyFill="1" applyBorder="1" applyAlignment="1">
      <alignment horizontal="center" vertical="center" wrapText="1"/>
    </xf>
    <xf numFmtId="0" fontId="37" fillId="19" borderId="2" xfId="0" applyFont="1" applyFill="1" applyBorder="1" applyAlignment="1">
      <alignment horizontal="center" vertical="center"/>
    </xf>
    <xf numFmtId="0" fontId="37" fillId="19" borderId="5" xfId="0" applyFont="1" applyFill="1" applyBorder="1" applyAlignment="1">
      <alignment horizontal="center" vertical="center"/>
    </xf>
    <xf numFmtId="0" fontId="37" fillId="19" borderId="5" xfId="1" applyNumberFormat="1" applyFont="1" applyFill="1" applyBorder="1" applyAlignment="1">
      <alignment horizontal="center" vertical="center" wrapText="1"/>
    </xf>
    <xf numFmtId="0" fontId="37" fillId="19" borderId="18" xfId="1" applyNumberFormat="1" applyFont="1" applyFill="1" applyBorder="1" applyAlignment="1">
      <alignment horizontal="center" vertical="center" wrapText="1"/>
    </xf>
    <xf numFmtId="0" fontId="37" fillId="19" borderId="19" xfId="1" applyNumberFormat="1" applyFont="1" applyFill="1" applyBorder="1" applyAlignment="1">
      <alignment horizontal="center" vertical="center" wrapText="1"/>
    </xf>
    <xf numFmtId="0" fontId="5" fillId="4" borderId="2" xfId="1" applyNumberFormat="1" applyFont="1" applyFill="1" applyBorder="1" applyAlignment="1">
      <alignment horizontal="center" vertical="center" wrapText="1"/>
    </xf>
    <xf numFmtId="9" fontId="35" fillId="4" borderId="5" xfId="1" applyNumberFormat="1" applyFont="1" applyFill="1" applyBorder="1" applyAlignment="1">
      <alignment horizontal="center" vertical="center" wrapText="1"/>
    </xf>
    <xf numFmtId="9" fontId="35" fillId="4" borderId="18" xfId="1" applyNumberFormat="1" applyFont="1" applyFill="1" applyBorder="1" applyAlignment="1">
      <alignment horizontal="center" vertical="center" wrapText="1"/>
    </xf>
    <xf numFmtId="9" fontId="35" fillId="4" borderId="19" xfId="1" applyNumberFormat="1" applyFont="1" applyFill="1" applyBorder="1" applyAlignment="1">
      <alignment horizontal="center" vertical="center" wrapText="1"/>
    </xf>
    <xf numFmtId="0" fontId="2" fillId="19" borderId="12" xfId="1" applyNumberFormat="1" applyFont="1" applyFill="1" applyBorder="1" applyAlignment="1">
      <alignment horizontal="center" vertical="center" wrapText="1"/>
    </xf>
    <xf numFmtId="0" fontId="36" fillId="0" borderId="2" xfId="1" applyNumberFormat="1" applyFont="1" applyFill="1" applyBorder="1" applyAlignment="1">
      <alignment horizontal="center" vertical="center" wrapText="1"/>
    </xf>
    <xf numFmtId="0" fontId="12" fillId="4" borderId="1" xfId="1" applyNumberFormat="1" applyFont="1" applyFill="1" applyBorder="1" applyAlignment="1">
      <alignment horizontal="center" wrapText="1"/>
    </xf>
    <xf numFmtId="0" fontId="12" fillId="4" borderId="3" xfId="1" applyNumberFormat="1" applyFont="1" applyFill="1" applyBorder="1" applyAlignment="1">
      <alignment horizontal="center" wrapText="1"/>
    </xf>
    <xf numFmtId="9" fontId="65" fillId="4" borderId="7" xfId="1" applyNumberFormat="1" applyFont="1" applyFill="1" applyBorder="1" applyAlignment="1">
      <alignment horizontal="center" vertical="center" wrapText="1"/>
    </xf>
    <xf numFmtId="9" fontId="65" fillId="4" borderId="20" xfId="1" applyNumberFormat="1" applyFont="1" applyFill="1" applyBorder="1" applyAlignment="1">
      <alignment horizontal="center" vertical="center" wrapText="1"/>
    </xf>
    <xf numFmtId="9" fontId="65" fillId="4" borderId="21" xfId="1" applyNumberFormat="1" applyFont="1" applyFill="1" applyBorder="1" applyAlignment="1">
      <alignment horizontal="center" vertical="center" wrapText="1"/>
    </xf>
    <xf numFmtId="0" fontId="5" fillId="4" borderId="1" xfId="1" applyNumberFormat="1" applyFont="1" applyFill="1" applyBorder="1" applyAlignment="1">
      <alignment horizontal="center" vertical="center" textRotation="90" wrapText="1"/>
    </xf>
    <xf numFmtId="0" fontId="5" fillId="4" borderId="9" xfId="1" applyNumberFormat="1" applyFont="1" applyFill="1" applyBorder="1" applyAlignment="1">
      <alignment horizontal="center" vertical="center" textRotation="90" wrapText="1"/>
    </xf>
    <xf numFmtId="2" fontId="5" fillId="4" borderId="1" xfId="1" applyNumberFormat="1" applyFont="1" applyFill="1" applyBorder="1" applyAlignment="1">
      <alignment horizontal="center" vertical="center" textRotation="90" wrapText="1"/>
    </xf>
    <xf numFmtId="2" fontId="5" fillId="4" borderId="9" xfId="1" applyNumberFormat="1" applyFont="1" applyFill="1" applyBorder="1" applyAlignment="1">
      <alignment horizontal="center" vertical="center" textRotation="90" wrapText="1"/>
    </xf>
    <xf numFmtId="0" fontId="62" fillId="0" borderId="7" xfId="1" applyNumberFormat="1" applyFont="1" applyFill="1" applyBorder="1" applyAlignment="1">
      <alignment horizontal="center" vertical="center" wrapText="1"/>
    </xf>
    <xf numFmtId="0" fontId="62" fillId="0" borderId="18" xfId="1" applyNumberFormat="1" applyFont="1" applyFill="1" applyBorder="1" applyAlignment="1">
      <alignment horizontal="center" vertical="center" wrapText="1"/>
    </xf>
    <xf numFmtId="0" fontId="62" fillId="0" borderId="19" xfId="1" applyNumberFormat="1" applyFont="1" applyFill="1" applyBorder="1" applyAlignment="1">
      <alignment horizontal="center" vertical="center" wrapText="1"/>
    </xf>
    <xf numFmtId="0" fontId="50" fillId="0" borderId="4" xfId="0" applyFont="1" applyBorder="1" applyAlignment="1">
      <alignment horizontal="right" vertical="center"/>
    </xf>
    <xf numFmtId="0" fontId="50" fillId="0" borderId="17" xfId="0" applyFont="1" applyBorder="1" applyAlignment="1">
      <alignment horizontal="right" vertical="center"/>
    </xf>
    <xf numFmtId="0" fontId="36" fillId="0" borderId="9" xfId="1" applyNumberFormat="1" applyFont="1" applyFill="1" applyBorder="1" applyAlignment="1">
      <alignment horizontal="center" vertical="center" wrapText="1"/>
    </xf>
    <xf numFmtId="0" fontId="12" fillId="0" borderId="2" xfId="1" applyNumberFormat="1" applyFont="1" applyFill="1" applyBorder="1" applyAlignment="1">
      <alignment horizontal="center" vertical="center" wrapText="1"/>
    </xf>
    <xf numFmtId="0" fontId="12" fillId="0" borderId="9" xfId="1" applyNumberFormat="1" applyFont="1" applyFill="1" applyBorder="1" applyAlignment="1">
      <alignment horizontal="center" vertical="center" wrapText="1"/>
    </xf>
    <xf numFmtId="9" fontId="51" fillId="0" borderId="5" xfId="1" applyNumberFormat="1" applyFont="1" applyFill="1" applyBorder="1" applyAlignment="1">
      <alignment horizontal="center" vertical="center" wrapText="1"/>
    </xf>
    <xf numFmtId="9" fontId="51" fillId="0" borderId="18" xfId="1" applyNumberFormat="1" applyFont="1" applyFill="1" applyBorder="1" applyAlignment="1">
      <alignment horizontal="center" vertical="center" wrapText="1"/>
    </xf>
    <xf numFmtId="9" fontId="51" fillId="0" borderId="19" xfId="1" applyNumberFormat="1" applyFont="1" applyFill="1" applyBorder="1" applyAlignment="1">
      <alignment horizontal="center" vertical="center" wrapText="1"/>
    </xf>
    <xf numFmtId="0" fontId="5" fillId="0" borderId="2" xfId="1" applyNumberFormat="1" applyFont="1" applyFill="1" applyBorder="1" applyAlignment="1">
      <alignment horizontal="center" vertical="center" textRotation="90" wrapText="1"/>
    </xf>
    <xf numFmtId="2" fontId="5" fillId="0" borderId="2" xfId="1" applyNumberFormat="1" applyFont="1" applyFill="1" applyBorder="1" applyAlignment="1">
      <alignment horizontal="center" vertical="center" textRotation="90" wrapText="1"/>
    </xf>
    <xf numFmtId="1" fontId="5" fillId="0" borderId="2" xfId="1" applyNumberFormat="1" applyFont="1" applyFill="1" applyBorder="1" applyAlignment="1">
      <alignment horizontal="center" vertical="center" textRotation="90" wrapText="1"/>
    </xf>
    <xf numFmtId="165" fontId="5" fillId="0" borderId="2" xfId="1" applyNumberFormat="1" applyFont="1" applyFill="1" applyBorder="1" applyAlignment="1">
      <alignment horizontal="center" vertical="center" textRotation="90" wrapText="1"/>
    </xf>
    <xf numFmtId="0" fontId="2" fillId="4" borderId="2" xfId="1" applyNumberFormat="1" applyFont="1" applyFill="1" applyBorder="1" applyAlignment="1">
      <alignment horizontal="center" vertical="center" wrapText="1"/>
    </xf>
    <xf numFmtId="0" fontId="55" fillId="4" borderId="0" xfId="2" applyFont="1" applyFill="1" applyBorder="1" applyAlignment="1">
      <alignment horizontal="center" vertical="center"/>
    </xf>
    <xf numFmtId="0" fontId="13" fillId="19" borderId="7" xfId="1" applyFont="1" applyFill="1" applyBorder="1" applyAlignment="1">
      <alignment horizontal="center" vertical="center"/>
    </xf>
    <xf numFmtId="0" fontId="13" fillId="19" borderId="20" xfId="1" applyFont="1" applyFill="1" applyBorder="1" applyAlignment="1">
      <alignment horizontal="center" vertical="center"/>
    </xf>
    <xf numFmtId="0" fontId="5" fillId="4" borderId="14" xfId="1" applyNumberFormat="1" applyFont="1" applyFill="1" applyBorder="1" applyAlignment="1">
      <alignment horizontal="left" vertical="center" wrapText="1"/>
    </xf>
    <xf numFmtId="0" fontId="5" fillId="4" borderId="15" xfId="1" applyNumberFormat="1" applyFont="1" applyFill="1" applyBorder="1" applyAlignment="1">
      <alignment horizontal="left" vertical="center" wrapText="1"/>
    </xf>
    <xf numFmtId="0" fontId="5" fillId="4" borderId="31" xfId="1" applyNumberFormat="1" applyFont="1" applyFill="1" applyBorder="1" applyAlignment="1">
      <alignment horizontal="left" vertical="center" wrapText="1"/>
    </xf>
    <xf numFmtId="0" fontId="12" fillId="19" borderId="2" xfId="1" applyFont="1" applyFill="1" applyBorder="1" applyAlignment="1">
      <alignment horizontal="center" vertical="center"/>
    </xf>
    <xf numFmtId="0" fontId="59" fillId="19" borderId="18" xfId="1" applyNumberFormat="1" applyFont="1" applyFill="1" applyBorder="1" applyAlignment="1">
      <alignment horizontal="center" vertical="center"/>
    </xf>
    <xf numFmtId="0" fontId="12" fillId="4" borderId="0" xfId="1" applyFont="1" applyFill="1" applyBorder="1" applyAlignment="1">
      <alignment horizontal="right" wrapText="1"/>
    </xf>
    <xf numFmtId="0" fontId="0" fillId="0" borderId="0" xfId="0" applyAlignment="1"/>
    <xf numFmtId="0" fontId="0" fillId="0" borderId="36" xfId="0" applyBorder="1" applyAlignment="1"/>
    <xf numFmtId="0" fontId="12" fillId="19" borderId="3" xfId="1" applyNumberFormat="1" applyFont="1" applyFill="1" applyBorder="1" applyAlignment="1">
      <alignment horizontal="center" vertical="center"/>
    </xf>
    <xf numFmtId="0" fontId="1" fillId="4" borderId="2" xfId="1" applyFont="1" applyFill="1" applyBorder="1" applyAlignment="1">
      <alignment horizontal="center" vertical="center"/>
    </xf>
    <xf numFmtId="0" fontId="12" fillId="4" borderId="22" xfId="1" applyFont="1" applyFill="1" applyBorder="1" applyAlignment="1">
      <alignment horizontal="right" wrapText="1"/>
    </xf>
    <xf numFmtId="0" fontId="12" fillId="4" borderId="11" xfId="1" applyFont="1" applyFill="1" applyBorder="1" applyAlignment="1">
      <alignment horizontal="right" wrapText="1"/>
    </xf>
    <xf numFmtId="0" fontId="0" fillId="0" borderId="11" xfId="0" applyBorder="1" applyAlignment="1"/>
    <xf numFmtId="0" fontId="0" fillId="0" borderId="35" xfId="0" applyBorder="1" applyAlignment="1"/>
    <xf numFmtId="0" fontId="12" fillId="4" borderId="62" xfId="1" applyFont="1" applyFill="1" applyBorder="1" applyAlignment="1">
      <alignment horizontal="right" wrapText="1"/>
    </xf>
    <xf numFmtId="0" fontId="12" fillId="4" borderId="12" xfId="1" applyFont="1" applyFill="1" applyBorder="1" applyAlignment="1">
      <alignment horizontal="right" wrapText="1"/>
    </xf>
    <xf numFmtId="0" fontId="0" fillId="0" borderId="12" xfId="0" applyBorder="1" applyAlignment="1"/>
    <xf numFmtId="0" fontId="0" fillId="0" borderId="34" xfId="0" applyBorder="1" applyAlignment="1"/>
    <xf numFmtId="0" fontId="12" fillId="19" borderId="51" xfId="1" applyNumberFormat="1" applyFont="1" applyFill="1" applyBorder="1" applyAlignment="1">
      <alignment horizontal="center" vertical="center" wrapText="1"/>
    </xf>
    <xf numFmtId="0" fontId="1" fillId="4" borderId="7" xfId="1" applyFont="1" applyFill="1" applyBorder="1" applyAlignment="1">
      <alignment horizontal="center" vertical="center"/>
    </xf>
    <xf numFmtId="0" fontId="1" fillId="4" borderId="8" xfId="1" applyFont="1" applyFill="1" applyBorder="1" applyAlignment="1">
      <alignment horizontal="center" vertical="center"/>
    </xf>
    <xf numFmtId="0" fontId="10" fillId="4" borderId="20" xfId="2" applyFill="1" applyBorder="1" applyAlignment="1">
      <alignment horizontal="center" vertical="center"/>
    </xf>
    <xf numFmtId="0" fontId="12" fillId="4" borderId="19" xfId="1" applyFont="1" applyFill="1" applyBorder="1" applyAlignment="1">
      <alignment horizontal="right" vertical="center" wrapText="1"/>
    </xf>
    <xf numFmtId="0" fontId="12" fillId="4" borderId="2" xfId="1" applyFont="1" applyFill="1" applyBorder="1" applyAlignment="1">
      <alignment horizontal="right" vertical="center"/>
    </xf>
    <xf numFmtId="0" fontId="5" fillId="4" borderId="3" xfId="1" applyNumberFormat="1" applyFont="1" applyFill="1" applyBorder="1" applyAlignment="1">
      <alignment horizontal="center" vertical="center" textRotation="90" wrapText="1"/>
    </xf>
    <xf numFmtId="2" fontId="5" fillId="4" borderId="3" xfId="1" applyNumberFormat="1" applyFont="1" applyFill="1" applyBorder="1" applyAlignment="1">
      <alignment horizontal="center" vertical="center" textRotation="90" wrapText="1"/>
    </xf>
    <xf numFmtId="0" fontId="2" fillId="4" borderId="16" xfId="1" applyNumberFormat="1" applyFont="1" applyFill="1" applyBorder="1" applyAlignment="1">
      <alignment horizontal="center" vertical="center" wrapText="1"/>
    </xf>
    <xf numFmtId="0" fontId="2" fillId="4" borderId="54" xfId="1" applyNumberFormat="1" applyFont="1" applyFill="1" applyBorder="1" applyAlignment="1">
      <alignment horizontal="center" vertical="center" wrapText="1"/>
    </xf>
    <xf numFmtId="0" fontId="2" fillId="0" borderId="33" xfId="1" applyNumberFormat="1" applyFont="1" applyBorder="1" applyAlignment="1">
      <alignment horizontal="center" vertical="center"/>
    </xf>
    <xf numFmtId="0" fontId="52" fillId="19" borderId="11" xfId="2" applyNumberFormat="1" applyFont="1" applyFill="1" applyBorder="1" applyAlignment="1">
      <alignment horizontal="center" vertical="center" wrapText="1"/>
    </xf>
    <xf numFmtId="0" fontId="52" fillId="19" borderId="31" xfId="2" applyNumberFormat="1" applyFont="1" applyFill="1" applyBorder="1" applyAlignment="1">
      <alignment horizontal="center" vertical="center" wrapText="1"/>
    </xf>
    <xf numFmtId="9" fontId="35" fillId="4" borderId="48" xfId="1" applyNumberFormat="1" applyFont="1" applyFill="1" applyBorder="1" applyAlignment="1">
      <alignment horizontal="center" vertical="center" wrapText="1"/>
    </xf>
    <xf numFmtId="9" fontId="35" fillId="4" borderId="49" xfId="1" applyNumberFormat="1" applyFont="1" applyFill="1" applyBorder="1" applyAlignment="1">
      <alignment horizontal="center" vertical="center" wrapText="1"/>
    </xf>
    <xf numFmtId="9" fontId="35" fillId="4" borderId="50" xfId="1" applyNumberFormat="1" applyFont="1" applyFill="1" applyBorder="1" applyAlignment="1">
      <alignment horizontal="center" vertical="center" wrapText="1"/>
    </xf>
    <xf numFmtId="0" fontId="32" fillId="4" borderId="0" xfId="0" applyFont="1" applyFill="1" applyAlignment="1">
      <alignment horizontal="center"/>
    </xf>
    <xf numFmtId="0" fontId="15" fillId="4" borderId="11" xfId="1" applyFont="1" applyFill="1" applyBorder="1" applyAlignment="1">
      <alignment horizontal="center" vertical="center"/>
    </xf>
    <xf numFmtId="0" fontId="12" fillId="4" borderId="58" xfId="1" applyFont="1" applyFill="1" applyBorder="1" applyAlignment="1">
      <alignment horizontal="right" vertical="center" wrapText="1"/>
    </xf>
    <xf numFmtId="0" fontId="12" fillId="4" borderId="58" xfId="1" applyFont="1" applyFill="1" applyBorder="1" applyAlignment="1">
      <alignment horizontal="right" vertical="center"/>
    </xf>
    <xf numFmtId="0" fontId="12" fillId="4" borderId="37" xfId="1" applyFont="1" applyFill="1" applyBorder="1" applyAlignment="1">
      <alignment horizontal="right" vertical="center"/>
    </xf>
    <xf numFmtId="0" fontId="5" fillId="19" borderId="49" xfId="1" applyNumberFormat="1" applyFont="1" applyFill="1" applyBorder="1" applyAlignment="1">
      <alignment horizontal="center" vertical="center"/>
    </xf>
    <xf numFmtId="0" fontId="5" fillId="19" borderId="39" xfId="1" applyNumberFormat="1" applyFont="1" applyFill="1" applyBorder="1" applyAlignment="1">
      <alignment horizontal="center" vertical="center"/>
    </xf>
    <xf numFmtId="0" fontId="2" fillId="0" borderId="34" xfId="1" applyNumberFormat="1" applyFont="1" applyBorder="1" applyAlignment="1">
      <alignment horizontal="center" vertical="center"/>
    </xf>
    <xf numFmtId="0" fontId="12" fillId="19" borderId="48" xfId="1" applyNumberFormat="1" applyFont="1" applyFill="1" applyBorder="1" applyAlignment="1">
      <alignment horizontal="center" vertical="center" wrapText="1"/>
    </xf>
    <xf numFmtId="0" fontId="12" fillId="19" borderId="49" xfId="1" applyNumberFormat="1" applyFont="1" applyFill="1" applyBorder="1" applyAlignment="1">
      <alignment horizontal="center" vertical="center" wrapText="1"/>
    </xf>
    <xf numFmtId="0" fontId="12" fillId="19" borderId="50" xfId="1" applyNumberFormat="1" applyFont="1" applyFill="1" applyBorder="1" applyAlignment="1">
      <alignment horizontal="center" vertical="center" wrapText="1"/>
    </xf>
    <xf numFmtId="9" fontId="35" fillId="0" borderId="7" xfId="1" applyNumberFormat="1" applyFont="1" applyFill="1" applyBorder="1" applyAlignment="1">
      <alignment horizontal="center" vertical="center" wrapText="1"/>
    </xf>
    <xf numFmtId="9" fontId="35" fillId="0" borderId="20" xfId="1" applyNumberFormat="1" applyFont="1" applyFill="1" applyBorder="1" applyAlignment="1">
      <alignment horizontal="center" vertical="center" wrapText="1"/>
    </xf>
    <xf numFmtId="9" fontId="35" fillId="0" borderId="21" xfId="1" applyNumberFormat="1" applyFont="1" applyFill="1" applyBorder="1" applyAlignment="1">
      <alignment horizontal="center" vertical="center" wrapText="1"/>
    </xf>
    <xf numFmtId="0" fontId="5" fillId="0" borderId="1" xfId="1" applyNumberFormat="1" applyFont="1" applyFill="1" applyBorder="1" applyAlignment="1">
      <alignment horizontal="center" vertical="center" textRotation="90" wrapText="1"/>
    </xf>
    <xf numFmtId="0" fontId="5" fillId="0" borderId="3" xfId="1" applyNumberFormat="1" applyFont="1" applyFill="1" applyBorder="1" applyAlignment="1">
      <alignment horizontal="center" vertical="center" textRotation="90" wrapText="1"/>
    </xf>
    <xf numFmtId="0" fontId="15" fillId="0" borderId="0" xfId="1" applyFont="1" applyFill="1" applyAlignment="1">
      <alignment horizontal="center" vertical="center"/>
    </xf>
    <xf numFmtId="0" fontId="12" fillId="0" borderId="22" xfId="1" applyFont="1" applyFill="1" applyBorder="1" applyAlignment="1">
      <alignment horizontal="right" vertical="center" wrapText="1"/>
    </xf>
    <xf numFmtId="0" fontId="12" fillId="0" borderId="11" xfId="1" applyFont="1" applyFill="1" applyBorder="1" applyAlignment="1">
      <alignment horizontal="right" vertical="center"/>
    </xf>
    <xf numFmtId="0" fontId="12" fillId="0" borderId="15" xfId="1" applyFont="1" applyFill="1" applyBorder="1" applyAlignment="1">
      <alignment horizontal="right" vertical="center"/>
    </xf>
    <xf numFmtId="0" fontId="12" fillId="0" borderId="31" xfId="1" applyFont="1" applyFill="1" applyBorder="1" applyAlignment="1">
      <alignment horizontal="right" vertical="center"/>
    </xf>
    <xf numFmtId="0" fontId="12" fillId="19" borderId="0" xfId="1" applyNumberFormat="1" applyFont="1" applyFill="1" applyBorder="1" applyAlignment="1">
      <alignment horizontal="center" vertical="center" wrapText="1"/>
    </xf>
    <xf numFmtId="0" fontId="12" fillId="19" borderId="12" xfId="1" applyNumberFormat="1" applyFont="1" applyFill="1" applyBorder="1" applyAlignment="1">
      <alignment horizontal="center" vertical="center" wrapText="1"/>
    </xf>
    <xf numFmtId="0" fontId="12" fillId="19" borderId="59" xfId="1" applyNumberFormat="1" applyFont="1" applyFill="1" applyBorder="1" applyAlignment="1">
      <alignment horizontal="center" vertical="center" wrapText="1"/>
    </xf>
    <xf numFmtId="0" fontId="12" fillId="19" borderId="18" xfId="1" applyNumberFormat="1" applyFont="1" applyFill="1" applyBorder="1" applyAlignment="1">
      <alignment horizontal="center" vertical="center" wrapText="1"/>
    </xf>
    <xf numFmtId="0" fontId="12" fillId="19" borderId="19" xfId="1" applyNumberFormat="1" applyFont="1" applyFill="1" applyBorder="1" applyAlignment="1">
      <alignment horizontal="center" vertical="center" wrapText="1"/>
    </xf>
    <xf numFmtId="0" fontId="12" fillId="0" borderId="0" xfId="1" applyNumberFormat="1" applyFont="1" applyFill="1" applyBorder="1" applyAlignment="1">
      <alignment horizontal="center" vertical="center" wrapText="1"/>
    </xf>
    <xf numFmtId="0" fontId="5" fillId="19" borderId="46" xfId="1" applyNumberFormat="1" applyFont="1" applyFill="1" applyBorder="1" applyAlignment="1">
      <alignment horizontal="center" vertical="center" wrapText="1"/>
    </xf>
    <xf numFmtId="0" fontId="5" fillId="19" borderId="15" xfId="1" applyNumberFormat="1" applyFont="1" applyFill="1" applyBorder="1" applyAlignment="1">
      <alignment horizontal="center" vertical="center" wrapText="1"/>
    </xf>
    <xf numFmtId="0" fontId="5" fillId="19" borderId="60" xfId="1" applyNumberFormat="1" applyFont="1" applyFill="1" applyBorder="1" applyAlignment="1">
      <alignment horizontal="center" vertical="center" wrapText="1"/>
    </xf>
    <xf numFmtId="0" fontId="5" fillId="19" borderId="0" xfId="1" applyNumberFormat="1" applyFont="1" applyFill="1" applyBorder="1" applyAlignment="1">
      <alignment horizontal="center" vertical="center" wrapText="1"/>
    </xf>
    <xf numFmtId="0" fontId="5" fillId="19" borderId="11" xfId="1" applyNumberFormat="1" applyFont="1" applyFill="1" applyBorder="1" applyAlignment="1">
      <alignment horizontal="center" vertical="center" wrapText="1"/>
    </xf>
    <xf numFmtId="0" fontId="5" fillId="19" borderId="57" xfId="1" applyNumberFormat="1" applyFont="1" applyFill="1" applyBorder="1" applyAlignment="1">
      <alignment horizontal="center" vertical="center" wrapText="1"/>
    </xf>
    <xf numFmtId="0" fontId="12" fillId="19" borderId="20" xfId="1" applyNumberFormat="1" applyFont="1" applyFill="1" applyBorder="1" applyAlignment="1">
      <alignment horizontal="center" vertical="center" wrapText="1"/>
    </xf>
    <xf numFmtId="0" fontId="5" fillId="19" borderId="56" xfId="1" applyNumberFormat="1" applyFont="1" applyFill="1" applyBorder="1" applyAlignment="1">
      <alignment horizontal="center" vertical="center" wrapText="1"/>
    </xf>
    <xf numFmtId="0" fontId="5" fillId="0" borderId="3" xfId="1" applyNumberFormat="1" applyFont="1" applyFill="1" applyBorder="1" applyAlignment="1">
      <alignment horizontal="center" vertical="center" wrapText="1"/>
    </xf>
    <xf numFmtId="0" fontId="5" fillId="0" borderId="9" xfId="1" applyNumberFormat="1" applyFont="1" applyFill="1" applyBorder="1" applyAlignment="1">
      <alignment horizontal="center" vertical="center" wrapText="1"/>
    </xf>
    <xf numFmtId="0" fontId="5" fillId="0" borderId="2" xfId="1" applyNumberFormat="1" applyFont="1" applyFill="1" applyBorder="1" applyAlignment="1">
      <alignment horizontal="center" vertical="center" wrapText="1"/>
    </xf>
    <xf numFmtId="0" fontId="5" fillId="0" borderId="55" xfId="1" applyNumberFormat="1" applyFont="1" applyFill="1" applyBorder="1" applyAlignment="1">
      <alignment horizontal="center" vertical="center" wrapText="1"/>
    </xf>
    <xf numFmtId="0" fontId="12" fillId="0" borderId="55" xfId="1" applyNumberFormat="1" applyFont="1" applyFill="1" applyBorder="1" applyAlignment="1">
      <alignment horizontal="center" vertical="center" wrapText="1"/>
    </xf>
    <xf numFmtId="0" fontId="2" fillId="4" borderId="8" xfId="1" applyNumberFormat="1" applyFont="1" applyFill="1" applyBorder="1" applyAlignment="1">
      <alignment horizontal="center" vertical="center" wrapText="1"/>
    </xf>
    <xf numFmtId="0" fontId="2" fillId="4" borderId="6" xfId="1" applyNumberFormat="1" applyFont="1" applyFill="1" applyBorder="1" applyAlignment="1">
      <alignment horizontal="center" vertical="center" wrapText="1"/>
    </xf>
    <xf numFmtId="9" fontId="5" fillId="4" borderId="1" xfId="1" applyNumberFormat="1" applyFont="1" applyFill="1" applyBorder="1" applyAlignment="1">
      <alignment horizontal="center" vertical="center" wrapText="1"/>
    </xf>
    <xf numFmtId="9" fontId="5" fillId="4" borderId="3" xfId="1" applyNumberFormat="1" applyFont="1" applyFill="1" applyBorder="1" applyAlignment="1">
      <alignment horizontal="center" vertical="center" wrapText="1"/>
    </xf>
    <xf numFmtId="0" fontId="15" fillId="4" borderId="6" xfId="1" applyFont="1" applyFill="1" applyBorder="1" applyAlignment="1">
      <alignment horizontal="center" vertical="center"/>
    </xf>
    <xf numFmtId="0" fontId="15" fillId="4" borderId="0" xfId="1" applyFont="1" applyFill="1" applyAlignment="1">
      <alignment horizontal="center" vertical="center"/>
    </xf>
    <xf numFmtId="0" fontId="12" fillId="0" borderId="4" xfId="1" applyFont="1" applyFill="1" applyBorder="1" applyAlignment="1">
      <alignment horizontal="right" vertical="center" wrapText="1"/>
    </xf>
    <xf numFmtId="0" fontId="12" fillId="0" borderId="4" xfId="1" applyFont="1" applyFill="1" applyBorder="1" applyAlignment="1">
      <alignment horizontal="right" vertical="center"/>
    </xf>
    <xf numFmtId="0" fontId="12" fillId="0" borderId="17" xfId="1" applyFont="1" applyFill="1" applyBorder="1" applyAlignment="1">
      <alignment horizontal="right" vertical="center"/>
    </xf>
    <xf numFmtId="0" fontId="12" fillId="3" borderId="2" xfId="1" applyNumberFormat="1" applyFont="1" applyFill="1" applyBorder="1" applyAlignment="1">
      <alignment horizontal="center" vertical="center" wrapText="1"/>
    </xf>
    <xf numFmtId="0" fontId="15" fillId="0" borderId="11" xfId="1" applyFont="1" applyFill="1" applyBorder="1" applyAlignment="1">
      <alignment horizontal="center" vertical="center"/>
    </xf>
    <xf numFmtId="0" fontId="5" fillId="0" borderId="16" xfId="1" applyNumberFormat="1" applyFont="1" applyFill="1" applyBorder="1" applyAlignment="1">
      <alignment horizontal="center" vertical="center" wrapText="1"/>
    </xf>
    <xf numFmtId="0" fontId="5" fillId="0" borderId="54" xfId="1" applyNumberFormat="1" applyFont="1" applyFill="1" applyBorder="1" applyAlignment="1">
      <alignment horizontal="center" vertical="center" wrapText="1"/>
    </xf>
    <xf numFmtId="0" fontId="12" fillId="19" borderId="38" xfId="1" applyNumberFormat="1" applyFont="1" applyFill="1" applyBorder="1" applyAlignment="1">
      <alignment horizontal="center" vertical="center" wrapText="1"/>
    </xf>
    <xf numFmtId="0" fontId="12" fillId="19" borderId="39" xfId="1" applyNumberFormat="1" applyFont="1" applyFill="1" applyBorder="1" applyAlignment="1">
      <alignment horizontal="center" vertical="center" wrapText="1"/>
    </xf>
    <xf numFmtId="0" fontId="5" fillId="19" borderId="12" xfId="1" applyNumberFormat="1" applyFont="1" applyFill="1" applyBorder="1" applyAlignment="1">
      <alignment horizontal="center" vertical="center" wrapText="1"/>
    </xf>
    <xf numFmtId="0" fontId="38" fillId="4" borderId="0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 wrapText="1"/>
    </xf>
    <xf numFmtId="0" fontId="5" fillId="4" borderId="55" xfId="1" applyNumberFormat="1" applyFont="1" applyFill="1" applyBorder="1" applyAlignment="1">
      <alignment horizontal="center" vertical="center" wrapText="1"/>
    </xf>
    <xf numFmtId="0" fontId="12" fillId="19" borderId="47" xfId="1" applyNumberFormat="1" applyFont="1" applyFill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67" fillId="4" borderId="2" xfId="1" applyFont="1" applyFill="1" applyBorder="1" applyAlignment="1">
      <alignment horizontal="center" vertical="center" wrapText="1"/>
    </xf>
    <xf numFmtId="0" fontId="67" fillId="4" borderId="2" xfId="1" applyFont="1" applyFill="1" applyBorder="1" applyAlignment="1">
      <alignment horizontal="center" vertical="center"/>
    </xf>
    <xf numFmtId="0" fontId="1" fillId="0" borderId="0" xfId="1" applyFont="1" applyFill="1" applyAlignment="1">
      <alignment horizontal="center" vertical="center"/>
    </xf>
    <xf numFmtId="0" fontId="60" fillId="19" borderId="2" xfId="2" applyFont="1" applyFill="1" applyBorder="1" applyAlignment="1">
      <alignment horizontal="center" vertical="center"/>
    </xf>
    <xf numFmtId="0" fontId="4" fillId="0" borderId="4" xfId="1" applyFont="1" applyFill="1" applyBorder="1" applyAlignment="1">
      <alignment horizontal="right" vertical="center" wrapText="1"/>
    </xf>
    <xf numFmtId="0" fontId="4" fillId="0" borderId="4" xfId="1" applyFont="1" applyFill="1" applyBorder="1" applyAlignment="1">
      <alignment horizontal="right" vertical="center"/>
    </xf>
    <xf numFmtId="0" fontId="4" fillId="0" borderId="17" xfId="1" applyFont="1" applyFill="1" applyBorder="1" applyAlignment="1">
      <alignment horizontal="right" vertical="center"/>
    </xf>
    <xf numFmtId="0" fontId="4" fillId="4" borderId="2" xfId="1" applyNumberFormat="1" applyFont="1" applyFill="1" applyBorder="1" applyAlignment="1">
      <alignment horizontal="center" vertical="center" wrapText="1"/>
    </xf>
    <xf numFmtId="0" fontId="4" fillId="19" borderId="2" xfId="1" applyNumberFormat="1" applyFont="1" applyFill="1" applyBorder="1" applyAlignment="1">
      <alignment horizontal="center" vertical="center"/>
    </xf>
    <xf numFmtId="0" fontId="13" fillId="19" borderId="58" xfId="1" applyNumberFormat="1" applyFont="1" applyFill="1" applyBorder="1" applyAlignment="1">
      <alignment horizontal="center" vertical="center"/>
    </xf>
    <xf numFmtId="0" fontId="13" fillId="19" borderId="37" xfId="1" applyNumberFormat="1" applyFont="1" applyFill="1" applyBorder="1" applyAlignment="1">
      <alignment horizontal="center" vertical="center"/>
    </xf>
    <xf numFmtId="0" fontId="13" fillId="19" borderId="5" xfId="1" applyNumberFormat="1" applyFont="1" applyFill="1" applyBorder="1" applyAlignment="1">
      <alignment horizontal="center" vertical="center"/>
    </xf>
    <xf numFmtId="0" fontId="13" fillId="19" borderId="18" xfId="1" applyNumberFormat="1" applyFont="1" applyFill="1" applyBorder="1" applyAlignment="1">
      <alignment horizontal="center" vertical="center"/>
    </xf>
    <xf numFmtId="0" fontId="13" fillId="19" borderId="19" xfId="1" applyNumberFormat="1" applyFont="1" applyFill="1" applyBorder="1" applyAlignment="1">
      <alignment horizontal="center" vertical="center"/>
    </xf>
    <xf numFmtId="0" fontId="4" fillId="0" borderId="0" xfId="1" applyFont="1" applyFill="1" applyAlignment="1">
      <alignment horizontal="right" vertical="center" wrapText="1"/>
    </xf>
    <xf numFmtId="0" fontId="4" fillId="0" borderId="0" xfId="1" applyFont="1" applyFill="1" applyAlignment="1">
      <alignment horizontal="right" vertical="center"/>
    </xf>
    <xf numFmtId="9" fontId="11" fillId="0" borderId="5" xfId="1" applyNumberFormat="1" applyFont="1" applyFill="1" applyBorder="1" applyAlignment="1">
      <alignment horizontal="center" vertical="center" wrapText="1"/>
    </xf>
    <xf numFmtId="9" fontId="11" fillId="0" borderId="18" xfId="1" applyNumberFormat="1" applyFont="1" applyFill="1" applyBorder="1" applyAlignment="1">
      <alignment horizontal="center" vertical="center" wrapText="1"/>
    </xf>
    <xf numFmtId="9" fontId="11" fillId="0" borderId="19" xfId="1" applyNumberFormat="1" applyFont="1" applyFill="1" applyBorder="1" applyAlignment="1">
      <alignment horizontal="center" vertical="center" wrapText="1"/>
    </xf>
    <xf numFmtId="0" fontId="4" fillId="0" borderId="2" xfId="1" applyNumberFormat="1" applyFont="1" applyFill="1" applyBorder="1" applyAlignment="1">
      <alignment horizontal="center" vertical="center" wrapText="1"/>
    </xf>
    <xf numFmtId="0" fontId="4" fillId="19" borderId="47" xfId="1" applyNumberFormat="1" applyFont="1" applyFill="1" applyBorder="1" applyAlignment="1">
      <alignment horizontal="center" vertical="center"/>
    </xf>
    <xf numFmtId="0" fontId="4" fillId="19" borderId="12" xfId="1" applyNumberFormat="1" applyFont="1" applyFill="1" applyBorder="1" applyAlignment="1">
      <alignment horizontal="center" vertical="center"/>
    </xf>
    <xf numFmtId="0" fontId="4" fillId="19" borderId="59" xfId="1" applyNumberFormat="1" applyFont="1" applyFill="1" applyBorder="1" applyAlignment="1">
      <alignment horizontal="center" vertical="center"/>
    </xf>
    <xf numFmtId="0" fontId="1" fillId="19" borderId="7" xfId="1" applyFont="1" applyFill="1" applyBorder="1" applyAlignment="1">
      <alignment horizontal="center" vertical="center"/>
    </xf>
    <xf numFmtId="0" fontId="1" fillId="19" borderId="20" xfId="1" applyFont="1" applyFill="1" applyBorder="1" applyAlignment="1">
      <alignment horizontal="center" vertical="center"/>
    </xf>
    <xf numFmtId="0" fontId="1" fillId="19" borderId="21" xfId="1" applyFont="1" applyFill="1" applyBorder="1" applyAlignment="1">
      <alignment horizontal="center" vertical="center"/>
    </xf>
    <xf numFmtId="0" fontId="1" fillId="19" borderId="47" xfId="1" applyFont="1" applyFill="1" applyBorder="1" applyAlignment="1">
      <alignment horizontal="center" vertical="center"/>
    </xf>
    <xf numFmtId="0" fontId="1" fillId="19" borderId="12" xfId="1" applyFont="1" applyFill="1" applyBorder="1" applyAlignment="1">
      <alignment horizontal="center" vertical="center"/>
    </xf>
    <xf numFmtId="0" fontId="1" fillId="19" borderId="59" xfId="1" applyFont="1" applyFill="1" applyBorder="1" applyAlignment="1">
      <alignment horizontal="center" vertical="center"/>
    </xf>
    <xf numFmtId="0" fontId="46" fillId="4" borderId="5" xfId="1" applyFont="1" applyFill="1" applyBorder="1" applyAlignment="1">
      <alignment horizontal="center" vertical="center" wrapText="1"/>
    </xf>
    <xf numFmtId="0" fontId="46" fillId="4" borderId="18" xfId="1" applyFont="1" applyFill="1" applyBorder="1" applyAlignment="1">
      <alignment horizontal="center" vertical="center" wrapText="1"/>
    </xf>
    <xf numFmtId="0" fontId="46" fillId="4" borderId="19" xfId="1" applyFont="1" applyFill="1" applyBorder="1" applyAlignment="1">
      <alignment horizontal="center" vertical="center" wrapText="1"/>
    </xf>
    <xf numFmtId="0" fontId="2" fillId="0" borderId="3" xfId="1" applyNumberFormat="1" applyFont="1" applyFill="1" applyBorder="1" applyAlignment="1">
      <alignment horizontal="center" vertical="center" wrapText="1"/>
    </xf>
    <xf numFmtId="0" fontId="2" fillId="0" borderId="9" xfId="1" applyNumberFormat="1" applyFont="1" applyFill="1" applyBorder="1" applyAlignment="1">
      <alignment horizontal="center" vertical="center" wrapText="1"/>
    </xf>
    <xf numFmtId="0" fontId="14" fillId="0" borderId="0" xfId="2" applyFont="1" applyFill="1" applyBorder="1" applyAlignment="1">
      <alignment horizontal="center" vertical="center"/>
    </xf>
    <xf numFmtId="0" fontId="4" fillId="19" borderId="4" xfId="1" applyNumberFormat="1" applyFont="1" applyFill="1" applyBorder="1" applyAlignment="1">
      <alignment horizontal="center" vertical="center"/>
    </xf>
    <xf numFmtId="0" fontId="13" fillId="19" borderId="6" xfId="1" applyFont="1" applyFill="1" applyBorder="1" applyAlignment="1">
      <alignment horizontal="center" vertical="center"/>
    </xf>
    <xf numFmtId="0" fontId="13" fillId="19" borderId="0" xfId="1" applyFont="1" applyFill="1" applyBorder="1" applyAlignment="1">
      <alignment horizontal="center" vertical="center"/>
    </xf>
    <xf numFmtId="0" fontId="13" fillId="19" borderId="36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right" vertical="center" wrapText="1"/>
    </xf>
    <xf numFmtId="0" fontId="4" fillId="0" borderId="0" xfId="1" applyFont="1" applyFill="1" applyBorder="1" applyAlignment="1">
      <alignment horizontal="right" vertical="center"/>
    </xf>
    <xf numFmtId="0" fontId="4" fillId="0" borderId="36" xfId="1" applyFont="1" applyFill="1" applyBorder="1" applyAlignment="1">
      <alignment horizontal="right" vertical="center"/>
    </xf>
    <xf numFmtId="9" fontId="11" fillId="0" borderId="7" xfId="1" applyNumberFormat="1" applyFont="1" applyFill="1" applyBorder="1" applyAlignment="1">
      <alignment horizontal="center" vertical="center" wrapText="1"/>
    </xf>
    <xf numFmtId="9" fontId="11" fillId="0" borderId="20" xfId="1" applyNumberFormat="1" applyFont="1" applyFill="1" applyBorder="1" applyAlignment="1">
      <alignment horizontal="center" vertical="center" wrapText="1"/>
    </xf>
    <xf numFmtId="9" fontId="11" fillId="0" borderId="21" xfId="1" applyNumberFormat="1" applyFont="1" applyFill="1" applyBorder="1" applyAlignment="1">
      <alignment horizontal="center" vertical="center" wrapText="1"/>
    </xf>
    <xf numFmtId="9" fontId="11" fillId="0" borderId="48" xfId="1" applyNumberFormat="1" applyFont="1" applyFill="1" applyBorder="1" applyAlignment="1">
      <alignment horizontal="center" vertical="center" wrapText="1"/>
    </xf>
    <xf numFmtId="9" fontId="11" fillId="0" borderId="49" xfId="1" applyNumberFormat="1" applyFont="1" applyFill="1" applyBorder="1" applyAlignment="1">
      <alignment horizontal="center" vertical="center" wrapText="1"/>
    </xf>
    <xf numFmtId="9" fontId="11" fillId="0" borderId="50" xfId="1" applyNumberFormat="1" applyFont="1" applyFill="1" applyBorder="1" applyAlignment="1">
      <alignment horizontal="center" vertical="center" wrapText="1"/>
    </xf>
    <xf numFmtId="0" fontId="1" fillId="0" borderId="14" xfId="1" applyFont="1" applyFill="1" applyBorder="1" applyAlignment="1">
      <alignment horizontal="center" vertical="center"/>
    </xf>
    <xf numFmtId="0" fontId="1" fillId="0" borderId="15" xfId="1" applyFont="1" applyFill="1" applyBorder="1" applyAlignment="1">
      <alignment horizontal="center" vertical="center"/>
    </xf>
    <xf numFmtId="0" fontId="4" fillId="0" borderId="11" xfId="1" applyFont="1" applyFill="1" applyBorder="1" applyAlignment="1">
      <alignment horizontal="right" vertical="center" wrapText="1"/>
    </xf>
    <xf numFmtId="0" fontId="4" fillId="0" borderId="11" xfId="1" applyFont="1" applyFill="1" applyBorder="1" applyAlignment="1">
      <alignment horizontal="right" vertical="center"/>
    </xf>
    <xf numFmtId="0" fontId="4" fillId="0" borderId="15" xfId="1" applyFont="1" applyFill="1" applyBorder="1" applyAlignment="1">
      <alignment horizontal="right" vertical="center"/>
    </xf>
    <xf numFmtId="0" fontId="4" fillId="0" borderId="31" xfId="1" applyFont="1" applyFill="1" applyBorder="1" applyAlignment="1">
      <alignment horizontal="right" vertical="center"/>
    </xf>
    <xf numFmtId="0" fontId="2" fillId="19" borderId="14" xfId="1" applyNumberFormat="1" applyFont="1" applyFill="1" applyBorder="1" applyAlignment="1">
      <alignment horizontal="center" vertical="center" wrapText="1"/>
    </xf>
    <xf numFmtId="0" fontId="2" fillId="19" borderId="15" xfId="1" applyNumberFormat="1" applyFont="1" applyFill="1" applyBorder="1" applyAlignment="1">
      <alignment horizontal="center" vertical="center" wrapText="1"/>
    </xf>
    <xf numFmtId="0" fontId="2" fillId="19" borderId="31" xfId="1" applyNumberFormat="1" applyFont="1" applyFill="1" applyBorder="1" applyAlignment="1">
      <alignment horizontal="center" vertical="center" wrapText="1"/>
    </xf>
    <xf numFmtId="0" fontId="5" fillId="19" borderId="14" xfId="1" applyNumberFormat="1" applyFont="1" applyFill="1" applyBorder="1" applyAlignment="1">
      <alignment horizontal="center" vertical="center" wrapText="1"/>
    </xf>
    <xf numFmtId="0" fontId="5" fillId="19" borderId="31" xfId="1" applyNumberFormat="1" applyFont="1" applyFill="1" applyBorder="1" applyAlignment="1">
      <alignment horizontal="center" vertical="center" wrapText="1"/>
    </xf>
    <xf numFmtId="0" fontId="5" fillId="0" borderId="1" xfId="1" applyNumberFormat="1" applyFont="1" applyFill="1" applyBorder="1" applyAlignment="1">
      <alignment horizontal="center" vertical="center" wrapText="1"/>
    </xf>
    <xf numFmtId="9" fontId="35" fillId="0" borderId="48" xfId="1" applyNumberFormat="1" applyFont="1" applyFill="1" applyBorder="1" applyAlignment="1">
      <alignment horizontal="center" vertical="center" wrapText="1"/>
    </xf>
    <xf numFmtId="9" fontId="35" fillId="0" borderId="49" xfId="1" applyNumberFormat="1" applyFont="1" applyFill="1" applyBorder="1" applyAlignment="1">
      <alignment horizontal="center" vertical="center" wrapText="1"/>
    </xf>
    <xf numFmtId="9" fontId="35" fillId="0" borderId="50" xfId="1" applyNumberFormat="1" applyFont="1" applyFill="1" applyBorder="1" applyAlignment="1">
      <alignment horizontal="center" vertical="center" wrapText="1"/>
    </xf>
    <xf numFmtId="0" fontId="13" fillId="19" borderId="14" xfId="1" applyFont="1" applyFill="1" applyBorder="1" applyAlignment="1">
      <alignment horizontal="center" vertical="center"/>
    </xf>
    <xf numFmtId="0" fontId="13" fillId="19" borderId="15" xfId="1" applyFont="1" applyFill="1" applyBorder="1" applyAlignment="1">
      <alignment horizontal="center" vertical="center"/>
    </xf>
    <xf numFmtId="0" fontId="13" fillId="19" borderId="12" xfId="1" applyFont="1" applyFill="1" applyBorder="1" applyAlignment="1">
      <alignment horizontal="center" vertical="center"/>
    </xf>
    <xf numFmtId="0" fontId="13" fillId="19" borderId="31" xfId="1" applyFont="1" applyFill="1" applyBorder="1" applyAlignment="1">
      <alignment horizontal="center" vertical="center"/>
    </xf>
    <xf numFmtId="0" fontId="2" fillId="19" borderId="14" xfId="1" applyFont="1" applyFill="1" applyBorder="1" applyAlignment="1">
      <alignment horizontal="center" vertical="center"/>
    </xf>
    <xf numFmtId="0" fontId="2" fillId="19" borderId="15" xfId="1" applyFont="1" applyFill="1" applyBorder="1" applyAlignment="1">
      <alignment horizontal="center" vertical="center"/>
    </xf>
    <xf numFmtId="0" fontId="2" fillId="19" borderId="31" xfId="1" applyFont="1" applyFill="1" applyBorder="1" applyAlignment="1">
      <alignment horizontal="center" vertical="center"/>
    </xf>
    <xf numFmtId="0" fontId="5" fillId="0" borderId="2" xfId="1" applyNumberFormat="1" applyFont="1" applyFill="1" applyBorder="1" applyAlignment="1">
      <alignment horizontal="left" vertical="center" wrapText="1"/>
    </xf>
    <xf numFmtId="0" fontId="5" fillId="0" borderId="55" xfId="1" applyNumberFormat="1" applyFont="1" applyFill="1" applyBorder="1" applyAlignment="1">
      <alignment horizontal="left" vertical="center" wrapText="1"/>
    </xf>
    <xf numFmtId="0" fontId="5" fillId="0" borderId="2" xfId="1" applyNumberFormat="1" applyFont="1" applyFill="1" applyBorder="1" applyAlignment="1">
      <alignment vertical="center" wrapText="1"/>
    </xf>
    <xf numFmtId="0" fontId="5" fillId="0" borderId="55" xfId="1" applyNumberFormat="1" applyFont="1" applyFill="1" applyBorder="1" applyAlignment="1">
      <alignment vertical="center" wrapText="1"/>
    </xf>
    <xf numFmtId="0" fontId="14" fillId="19" borderId="14" xfId="2" applyFont="1" applyFill="1" applyBorder="1" applyAlignment="1">
      <alignment horizontal="center" vertical="center"/>
    </xf>
    <xf numFmtId="0" fontId="14" fillId="19" borderId="15" xfId="2" applyFont="1" applyFill="1" applyBorder="1" applyAlignment="1">
      <alignment horizontal="center" vertical="center"/>
    </xf>
    <xf numFmtId="0" fontId="14" fillId="19" borderId="31" xfId="2" applyFont="1" applyFill="1" applyBorder="1" applyAlignment="1">
      <alignment horizontal="center" vertical="center"/>
    </xf>
    <xf numFmtId="0" fontId="4" fillId="19" borderId="56" xfId="1" applyNumberFormat="1" applyFont="1" applyFill="1" applyBorder="1" applyAlignment="1">
      <alignment horizontal="center" vertical="center" wrapText="1"/>
    </xf>
    <xf numFmtId="0" fontId="4" fillId="19" borderId="15" xfId="1" applyNumberFormat="1" applyFont="1" applyFill="1" applyBorder="1" applyAlignment="1">
      <alignment horizontal="center" vertical="center" wrapText="1"/>
    </xf>
    <xf numFmtId="0" fontId="4" fillId="19" borderId="12" xfId="1" applyNumberFormat="1" applyFont="1" applyFill="1" applyBorder="1" applyAlignment="1">
      <alignment horizontal="center" vertical="center" wrapText="1"/>
    </xf>
    <xf numFmtId="0" fontId="14" fillId="4" borderId="0" xfId="2" applyFont="1" applyFill="1" applyBorder="1" applyAlignment="1">
      <alignment horizontal="center" vertical="center"/>
    </xf>
    <xf numFmtId="2" fontId="5" fillId="0" borderId="2" xfId="1" applyNumberFormat="1" applyFont="1" applyFill="1" applyBorder="1" applyAlignment="1">
      <alignment horizontal="center" vertical="center" wrapText="1"/>
    </xf>
    <xf numFmtId="0" fontId="1" fillId="4" borderId="0" xfId="1" applyFont="1" applyFill="1" applyAlignment="1">
      <alignment horizontal="center" vertical="center"/>
    </xf>
    <xf numFmtId="0" fontId="4" fillId="4" borderId="4" xfId="1" applyFont="1" applyFill="1" applyBorder="1" applyAlignment="1">
      <alignment horizontal="right" vertical="center" wrapText="1"/>
    </xf>
    <xf numFmtId="0" fontId="4" fillId="4" borderId="4" xfId="1" applyFont="1" applyFill="1" applyBorder="1" applyAlignment="1">
      <alignment horizontal="right" vertical="center"/>
    </xf>
    <xf numFmtId="0" fontId="4" fillId="4" borderId="17" xfId="1" applyFont="1" applyFill="1" applyBorder="1" applyAlignment="1">
      <alignment horizontal="right" vertical="center"/>
    </xf>
    <xf numFmtId="9" fontId="11" fillId="4" borderId="48" xfId="1" applyNumberFormat="1" applyFont="1" applyFill="1" applyBorder="1" applyAlignment="1">
      <alignment horizontal="center" vertical="center" wrapText="1"/>
    </xf>
    <xf numFmtId="9" fontId="11" fillId="4" borderId="49" xfId="1" applyNumberFormat="1" applyFont="1" applyFill="1" applyBorder="1" applyAlignment="1">
      <alignment horizontal="center" vertical="center" wrapText="1"/>
    </xf>
    <xf numFmtId="9" fontId="11" fillId="4" borderId="50" xfId="1" applyNumberFormat="1" applyFont="1" applyFill="1" applyBorder="1" applyAlignment="1">
      <alignment horizontal="center" vertical="center" wrapText="1"/>
    </xf>
    <xf numFmtId="0" fontId="2" fillId="4" borderId="3" xfId="1" applyNumberFormat="1" applyFont="1" applyFill="1" applyBorder="1" applyAlignment="1">
      <alignment horizontal="center" vertical="center" wrapText="1"/>
    </xf>
    <xf numFmtId="0" fontId="2" fillId="4" borderId="9" xfId="1" applyNumberFormat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/>
    </xf>
    <xf numFmtId="0" fontId="2" fillId="4" borderId="9" xfId="1" applyFont="1" applyFill="1" applyBorder="1" applyAlignment="1">
      <alignment horizontal="center" vertical="center"/>
    </xf>
    <xf numFmtId="0" fontId="2" fillId="4" borderId="3" xfId="1" applyFont="1" applyFill="1" applyBorder="1" applyAlignment="1">
      <alignment horizontal="center" vertical="center"/>
    </xf>
    <xf numFmtId="0" fontId="41" fillId="0" borderId="2" xfId="1" applyNumberFormat="1" applyFont="1" applyFill="1" applyBorder="1" applyAlignment="1">
      <alignment horizontal="center" vertical="center" textRotation="90" wrapText="1"/>
    </xf>
    <xf numFmtId="0" fontId="2" fillId="0" borderId="0" xfId="3" applyFill="1" applyAlignment="1">
      <alignment horizontal="center" wrapText="1"/>
    </xf>
    <xf numFmtId="0" fontId="28" fillId="0" borderId="7" xfId="3" applyFont="1" applyBorder="1" applyAlignment="1">
      <alignment horizontal="left" vertical="center" wrapText="1"/>
    </xf>
    <xf numFmtId="0" fontId="28" fillId="0" borderId="20" xfId="3" applyFont="1" applyBorder="1" applyAlignment="1">
      <alignment horizontal="left" vertical="center" wrapText="1"/>
    </xf>
    <xf numFmtId="0" fontId="28" fillId="0" borderId="21" xfId="3" applyFont="1" applyBorder="1" applyAlignment="1">
      <alignment horizontal="left" vertical="center" wrapText="1"/>
    </xf>
    <xf numFmtId="0" fontId="28" fillId="0" borderId="2" xfId="3" applyFont="1" applyBorder="1" applyAlignment="1">
      <alignment horizontal="left" vertical="center" wrapText="1"/>
    </xf>
    <xf numFmtId="0" fontId="23" fillId="0" borderId="2" xfId="3" applyFont="1" applyBorder="1" applyAlignment="1">
      <alignment horizontal="left" vertical="center" wrapText="1"/>
    </xf>
    <xf numFmtId="0" fontId="23" fillId="0" borderId="5" xfId="3" applyFont="1" applyBorder="1" applyAlignment="1">
      <alignment horizontal="left" vertical="center" wrapText="1"/>
    </xf>
    <xf numFmtId="0" fontId="23" fillId="0" borderId="18" xfId="3" applyFont="1" applyBorder="1" applyAlignment="1">
      <alignment horizontal="left" vertical="center" wrapText="1"/>
    </xf>
    <xf numFmtId="0" fontId="23" fillId="0" borderId="19" xfId="3" applyFont="1" applyBorder="1" applyAlignment="1">
      <alignment horizontal="left" vertical="center" wrapText="1"/>
    </xf>
    <xf numFmtId="0" fontId="28" fillId="0" borderId="5" xfId="3" applyFont="1" applyBorder="1" applyAlignment="1">
      <alignment horizontal="left" vertical="center" wrapText="1"/>
    </xf>
    <xf numFmtId="0" fontId="28" fillId="0" borderId="18" xfId="3" applyFont="1" applyBorder="1" applyAlignment="1">
      <alignment horizontal="left" vertical="center" wrapText="1"/>
    </xf>
    <xf numFmtId="0" fontId="28" fillId="0" borderId="19" xfId="3" applyFont="1" applyBorder="1" applyAlignment="1">
      <alignment horizontal="left" vertical="center" wrapText="1"/>
    </xf>
    <xf numFmtId="0" fontId="12" fillId="19" borderId="14" xfId="3" applyFont="1" applyFill="1" applyBorder="1" applyAlignment="1">
      <alignment horizontal="center" vertical="center" wrapText="1"/>
    </xf>
    <xf numFmtId="0" fontId="12" fillId="19" borderId="15" xfId="3" applyFont="1" applyFill="1" applyBorder="1" applyAlignment="1">
      <alignment horizontal="center" vertical="center" wrapText="1"/>
    </xf>
    <xf numFmtId="0" fontId="12" fillId="19" borderId="31" xfId="3" applyFont="1" applyFill="1" applyBorder="1" applyAlignment="1">
      <alignment horizontal="center" vertical="center" wrapText="1"/>
    </xf>
    <xf numFmtId="0" fontId="61" fillId="0" borderId="7" xfId="3" applyFont="1" applyFill="1" applyBorder="1" applyAlignment="1">
      <alignment horizontal="left"/>
    </xf>
    <xf numFmtId="0" fontId="61" fillId="0" borderId="20" xfId="3" applyFont="1" applyFill="1" applyBorder="1" applyAlignment="1">
      <alignment horizontal="left"/>
    </xf>
    <xf numFmtId="0" fontId="61" fillId="0" borderId="21" xfId="3" applyFont="1" applyFill="1" applyBorder="1" applyAlignment="1">
      <alignment horizontal="left"/>
    </xf>
    <xf numFmtId="0" fontId="61" fillId="0" borderId="8" xfId="3" applyFont="1" applyFill="1" applyBorder="1" applyAlignment="1">
      <alignment horizontal="left"/>
    </xf>
    <xf numFmtId="0" fontId="61" fillId="0" borderId="4" xfId="3" applyFont="1" applyFill="1" applyBorder="1" applyAlignment="1">
      <alignment horizontal="left"/>
    </xf>
    <xf numFmtId="0" fontId="61" fillId="0" borderId="17" xfId="3" applyFont="1" applyFill="1" applyBorder="1" applyAlignment="1">
      <alignment horizontal="left"/>
    </xf>
    <xf numFmtId="0" fontId="23" fillId="0" borderId="3" xfId="3" applyFont="1" applyBorder="1" applyAlignment="1">
      <alignment horizontal="left" vertical="center" wrapText="1"/>
    </xf>
    <xf numFmtId="0" fontId="2" fillId="0" borderId="0" xfId="3" applyFill="1" applyBorder="1" applyAlignment="1">
      <alignment horizontal="center" wrapText="1"/>
    </xf>
    <xf numFmtId="0" fontId="4" fillId="0" borderId="0" xfId="3" applyFont="1" applyFill="1" applyAlignment="1">
      <alignment horizontal="right" wrapText="1"/>
    </xf>
    <xf numFmtId="0" fontId="4" fillId="0" borderId="0" xfId="3" applyFont="1" applyFill="1" applyBorder="1" applyAlignment="1">
      <alignment horizontal="right" wrapText="1"/>
    </xf>
    <xf numFmtId="0" fontId="10" fillId="19" borderId="2" xfId="2" applyFill="1" applyBorder="1" applyAlignment="1" applyProtection="1">
      <alignment horizontal="center" vertical="center" wrapText="1"/>
      <protection hidden="1"/>
    </xf>
    <xf numFmtId="0" fontId="48" fillId="19" borderId="2" xfId="2" applyNumberFormat="1" applyFont="1" applyFill="1" applyBorder="1" applyAlignment="1">
      <alignment horizontal="center" vertical="center" wrapText="1"/>
    </xf>
    <xf numFmtId="0" fontId="48" fillId="19" borderId="1" xfId="2" applyNumberFormat="1" applyFont="1" applyFill="1" applyBorder="1" applyAlignment="1">
      <alignment horizontal="center" vertical="center" wrapText="1"/>
    </xf>
  </cellXfs>
  <cellStyles count="7">
    <cellStyle name="0,0_x000d_&#10;NA_x000d_&#10;" xfId="6"/>
    <cellStyle name="Гиперссылка" xfId="2" builtinId="8"/>
    <cellStyle name="Гиперссылка 2" xfId="4"/>
    <cellStyle name="Обычный" xfId="0" builtinId="0"/>
    <cellStyle name="Обычный 2" xfId="1"/>
    <cellStyle name="Обычный 3" xfId="3"/>
    <cellStyle name="Обычный_temp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5CA1"/>
      <rgbColor rgb="00993366"/>
      <rgbColor rgb="000000C8"/>
      <rgbColor rgb="00CCFFFF"/>
      <rgbColor rgb="00C82140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75F0E"/>
      <color rgb="FFFFFFCC"/>
      <color rgb="FFFFDB69"/>
      <color rgb="FFFF9900"/>
      <color rgb="FFF72D0E"/>
      <color rgb="FFFF66CC"/>
      <color rgb="FFFF5050"/>
      <color rgb="FFFF99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89.jpeg"/><Relationship Id="rId7" Type="http://schemas.openxmlformats.org/officeDocument/2006/relationships/image" Target="../media/image193.jpeg"/><Relationship Id="rId2" Type="http://schemas.openxmlformats.org/officeDocument/2006/relationships/image" Target="../media/image188.jpeg"/><Relationship Id="rId1" Type="http://schemas.openxmlformats.org/officeDocument/2006/relationships/image" Target="../media/image187.jpeg"/><Relationship Id="rId6" Type="http://schemas.openxmlformats.org/officeDocument/2006/relationships/image" Target="../media/image192.jpeg"/><Relationship Id="rId5" Type="http://schemas.openxmlformats.org/officeDocument/2006/relationships/image" Target="../media/image191.jpeg"/><Relationship Id="rId4" Type="http://schemas.openxmlformats.org/officeDocument/2006/relationships/image" Target="../media/image190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6.jpeg"/><Relationship Id="rId2" Type="http://schemas.openxmlformats.org/officeDocument/2006/relationships/image" Target="../media/image195.jpeg"/><Relationship Id="rId1" Type="http://schemas.openxmlformats.org/officeDocument/2006/relationships/image" Target="../media/image194.jpeg"/><Relationship Id="rId6" Type="http://schemas.openxmlformats.org/officeDocument/2006/relationships/image" Target="../media/image1.png"/><Relationship Id="rId5" Type="http://schemas.openxmlformats.org/officeDocument/2006/relationships/image" Target="../media/image198.jpeg"/><Relationship Id="rId4" Type="http://schemas.openxmlformats.org/officeDocument/2006/relationships/image" Target="../media/image197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99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7.jpeg"/><Relationship Id="rId3" Type="http://schemas.openxmlformats.org/officeDocument/2006/relationships/image" Target="../media/image202.jpeg"/><Relationship Id="rId7" Type="http://schemas.openxmlformats.org/officeDocument/2006/relationships/image" Target="../media/image206.jpeg"/><Relationship Id="rId12" Type="http://schemas.openxmlformats.org/officeDocument/2006/relationships/image" Target="../media/image1.png"/><Relationship Id="rId2" Type="http://schemas.openxmlformats.org/officeDocument/2006/relationships/image" Target="../media/image201.jpeg"/><Relationship Id="rId1" Type="http://schemas.openxmlformats.org/officeDocument/2006/relationships/image" Target="../media/image200.jpeg"/><Relationship Id="rId6" Type="http://schemas.openxmlformats.org/officeDocument/2006/relationships/image" Target="../media/image205.jpeg"/><Relationship Id="rId11" Type="http://schemas.openxmlformats.org/officeDocument/2006/relationships/image" Target="../media/image210.jpeg"/><Relationship Id="rId5" Type="http://schemas.openxmlformats.org/officeDocument/2006/relationships/image" Target="../media/image204.jpeg"/><Relationship Id="rId10" Type="http://schemas.openxmlformats.org/officeDocument/2006/relationships/image" Target="../media/image209.jpeg"/><Relationship Id="rId4" Type="http://schemas.openxmlformats.org/officeDocument/2006/relationships/image" Target="../media/image203.jpeg"/><Relationship Id="rId9" Type="http://schemas.openxmlformats.org/officeDocument/2006/relationships/image" Target="../media/image208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7.jpeg"/><Relationship Id="rId13" Type="http://schemas.openxmlformats.org/officeDocument/2006/relationships/image" Target="../media/image222.jpeg"/><Relationship Id="rId3" Type="http://schemas.openxmlformats.org/officeDocument/2006/relationships/image" Target="../media/image39.jpeg"/><Relationship Id="rId7" Type="http://schemas.openxmlformats.org/officeDocument/2006/relationships/image" Target="../media/image216.jpeg"/><Relationship Id="rId12" Type="http://schemas.openxmlformats.org/officeDocument/2006/relationships/image" Target="../media/image221.jpeg"/><Relationship Id="rId2" Type="http://schemas.openxmlformats.org/officeDocument/2006/relationships/image" Target="../media/image212.jpeg"/><Relationship Id="rId16" Type="http://schemas.openxmlformats.org/officeDocument/2006/relationships/image" Target="../media/image1.png"/><Relationship Id="rId1" Type="http://schemas.openxmlformats.org/officeDocument/2006/relationships/image" Target="../media/image211.jpeg"/><Relationship Id="rId6" Type="http://schemas.openxmlformats.org/officeDocument/2006/relationships/image" Target="../media/image215.jpeg"/><Relationship Id="rId11" Type="http://schemas.openxmlformats.org/officeDocument/2006/relationships/image" Target="../media/image220.jpeg"/><Relationship Id="rId5" Type="http://schemas.openxmlformats.org/officeDocument/2006/relationships/image" Target="../media/image214.jpeg"/><Relationship Id="rId15" Type="http://schemas.openxmlformats.org/officeDocument/2006/relationships/image" Target="../media/image224.jpeg"/><Relationship Id="rId10" Type="http://schemas.openxmlformats.org/officeDocument/2006/relationships/image" Target="../media/image219.jpeg"/><Relationship Id="rId4" Type="http://schemas.openxmlformats.org/officeDocument/2006/relationships/image" Target="../media/image213.jpeg"/><Relationship Id="rId9" Type="http://schemas.openxmlformats.org/officeDocument/2006/relationships/image" Target="../media/image218.jpeg"/><Relationship Id="rId14" Type="http://schemas.openxmlformats.org/officeDocument/2006/relationships/image" Target="../media/image223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2.jpeg"/><Relationship Id="rId3" Type="http://schemas.openxmlformats.org/officeDocument/2006/relationships/image" Target="../media/image227.jpeg"/><Relationship Id="rId7" Type="http://schemas.openxmlformats.org/officeDocument/2006/relationships/image" Target="../media/image231.jpeg"/><Relationship Id="rId12" Type="http://schemas.openxmlformats.org/officeDocument/2006/relationships/image" Target="../media/image1.png"/><Relationship Id="rId2" Type="http://schemas.openxmlformats.org/officeDocument/2006/relationships/image" Target="../media/image226.jpeg"/><Relationship Id="rId1" Type="http://schemas.openxmlformats.org/officeDocument/2006/relationships/image" Target="../media/image225.jpeg"/><Relationship Id="rId6" Type="http://schemas.openxmlformats.org/officeDocument/2006/relationships/image" Target="../media/image230.jpeg"/><Relationship Id="rId11" Type="http://schemas.openxmlformats.org/officeDocument/2006/relationships/image" Target="../media/image235.jpeg"/><Relationship Id="rId5" Type="http://schemas.openxmlformats.org/officeDocument/2006/relationships/image" Target="../media/image229.emf"/><Relationship Id="rId10" Type="http://schemas.openxmlformats.org/officeDocument/2006/relationships/image" Target="../media/image234.jpeg"/><Relationship Id="rId4" Type="http://schemas.openxmlformats.org/officeDocument/2006/relationships/image" Target="../media/image228.emf"/><Relationship Id="rId9" Type="http://schemas.openxmlformats.org/officeDocument/2006/relationships/image" Target="../media/image233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1.jpeg"/><Relationship Id="rId3" Type="http://schemas.openxmlformats.org/officeDocument/2006/relationships/image" Target="../media/image1.png"/><Relationship Id="rId7" Type="http://schemas.openxmlformats.org/officeDocument/2006/relationships/image" Target="../media/image240.jpeg"/><Relationship Id="rId2" Type="http://schemas.openxmlformats.org/officeDocument/2006/relationships/image" Target="../media/image236.jpeg"/><Relationship Id="rId1" Type="http://schemas.openxmlformats.org/officeDocument/2006/relationships/image" Target="../media/image215.jpeg"/><Relationship Id="rId6" Type="http://schemas.openxmlformats.org/officeDocument/2006/relationships/image" Target="../media/image239.jpeg"/><Relationship Id="rId11" Type="http://schemas.openxmlformats.org/officeDocument/2006/relationships/image" Target="../media/image244.jpeg"/><Relationship Id="rId5" Type="http://schemas.openxmlformats.org/officeDocument/2006/relationships/image" Target="../media/image238.jpeg"/><Relationship Id="rId10" Type="http://schemas.openxmlformats.org/officeDocument/2006/relationships/image" Target="../media/image243.jpeg"/><Relationship Id="rId4" Type="http://schemas.openxmlformats.org/officeDocument/2006/relationships/image" Target="../media/image237.jpeg"/><Relationship Id="rId9" Type="http://schemas.openxmlformats.org/officeDocument/2006/relationships/image" Target="../media/image242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2.jpeg"/><Relationship Id="rId3" Type="http://schemas.openxmlformats.org/officeDocument/2006/relationships/image" Target="../media/image247.jpeg"/><Relationship Id="rId7" Type="http://schemas.openxmlformats.org/officeDocument/2006/relationships/image" Target="../media/image251.jpeg"/><Relationship Id="rId2" Type="http://schemas.openxmlformats.org/officeDocument/2006/relationships/image" Target="../media/image246.jpeg"/><Relationship Id="rId1" Type="http://schemas.openxmlformats.org/officeDocument/2006/relationships/image" Target="../media/image245.jpeg"/><Relationship Id="rId6" Type="http://schemas.openxmlformats.org/officeDocument/2006/relationships/image" Target="../media/image250.jpeg"/><Relationship Id="rId5" Type="http://schemas.openxmlformats.org/officeDocument/2006/relationships/image" Target="../media/image249.jpeg"/><Relationship Id="rId4" Type="http://schemas.openxmlformats.org/officeDocument/2006/relationships/image" Target="../media/image248.jpeg"/><Relationship Id="rId9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99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5.jpeg"/><Relationship Id="rId3" Type="http://schemas.openxmlformats.org/officeDocument/2006/relationships/image" Target="../media/image101.jpeg"/><Relationship Id="rId7" Type="http://schemas.openxmlformats.org/officeDocument/2006/relationships/image" Target="../media/image254.jpeg"/><Relationship Id="rId2" Type="http://schemas.openxmlformats.org/officeDocument/2006/relationships/image" Target="../media/image253.jpeg"/><Relationship Id="rId1" Type="http://schemas.openxmlformats.org/officeDocument/2006/relationships/image" Target="../media/image100.jpeg"/><Relationship Id="rId6" Type="http://schemas.openxmlformats.org/officeDocument/2006/relationships/image" Target="../media/image104.jpeg"/><Relationship Id="rId5" Type="http://schemas.openxmlformats.org/officeDocument/2006/relationships/image" Target="../media/image103.jpeg"/><Relationship Id="rId10" Type="http://schemas.openxmlformats.org/officeDocument/2006/relationships/image" Target="../media/image1.png"/><Relationship Id="rId4" Type="http://schemas.openxmlformats.org/officeDocument/2006/relationships/image" Target="../media/image102.jpeg"/><Relationship Id="rId9" Type="http://schemas.openxmlformats.org/officeDocument/2006/relationships/image" Target="../media/image256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hyperlink" Target="#'&#1052;&#1077;&#1090;&#1080;&#1079;&#1099;, &#1082;&#1088;&#1077;&#1087;&#1077;&#1078;, &#1090;&#1072;&#1082;&#1077;&#1083;&#1072;&#1078;'!A78"/><Relationship Id="rId21" Type="http://schemas.openxmlformats.org/officeDocument/2006/relationships/hyperlink" Target="#'&#1040;&#1082;&#1089;&#1077;&#1089;. &#1076;&#1083;&#1103; &#1087;&#1088;&#1086;&#1074;. &#1083;&#1086;&#1090;&#1082;&#1072;'!R1C1"/><Relationship Id="rId42" Type="http://schemas.openxmlformats.org/officeDocument/2006/relationships/image" Target="../media/image22.jpeg"/><Relationship Id="rId63" Type="http://schemas.openxmlformats.org/officeDocument/2006/relationships/hyperlink" Target="#&#1050;&#1088;&#1086;&#1085;&#1096;&#1090;&#1077;&#1081;&#1085;&#1099;!A40"/><Relationship Id="rId84" Type="http://schemas.openxmlformats.org/officeDocument/2006/relationships/image" Target="../media/image43.png"/><Relationship Id="rId138" Type="http://schemas.openxmlformats.org/officeDocument/2006/relationships/image" Target="../media/image70.jpeg"/><Relationship Id="rId159" Type="http://schemas.openxmlformats.org/officeDocument/2006/relationships/hyperlink" Target="#&#1057;&#1086;&#1077;&#1076;&#1080;&#1085;&#1080;&#1090;&#1077;&#1083;&#1080;!A43"/><Relationship Id="rId170" Type="http://schemas.openxmlformats.org/officeDocument/2006/relationships/image" Target="../media/image84.jpeg"/><Relationship Id="rId191" Type="http://schemas.openxmlformats.org/officeDocument/2006/relationships/hyperlink" Target="#&#1050;&#1050;&#1041;!A1"/><Relationship Id="rId205" Type="http://schemas.openxmlformats.org/officeDocument/2006/relationships/hyperlink" Target="#'&#1055;&#1088;&#1086;&#1092;&#1080;&#1083;&#1080; &#1080; &#1087;&#1086;&#1083;&#1086;&#1089;&#1099;'!A20"/><Relationship Id="rId107" Type="http://schemas.openxmlformats.org/officeDocument/2006/relationships/hyperlink" Target="#'&#1052;&#1077;&#1090;&#1080;&#1079;&#1099;, &#1082;&#1088;&#1077;&#1087;&#1077;&#1078;, &#1090;&#1072;&#1082;&#1077;&#1083;&#1072;&#1078;'!A38"/><Relationship Id="rId11" Type="http://schemas.openxmlformats.org/officeDocument/2006/relationships/hyperlink" Target="#'&#1040;&#1082;&#1089;&#1077;&#1089;. &#1076;&#1083;&#1103; &#1087;&#1088;&#1086;&#1074;. &#1083;&#1086;&#1090;&#1082;&#1072;'!&#1054;&#1073;&#1083;&#1072;&#1089;&#1090;&#1100;_&#1087;&#1077;&#1095;&#1072;&#1090;&#1080;"/><Relationship Id="rId32" Type="http://schemas.openxmlformats.org/officeDocument/2006/relationships/image" Target="../media/image17.jpeg"/><Relationship Id="rId53" Type="http://schemas.openxmlformats.org/officeDocument/2006/relationships/hyperlink" Target="#' &#1059;&#1075;&#1083;&#1099; &#1083;&#1080;&#1089;&#1090;'!R1C1"/><Relationship Id="rId74" Type="http://schemas.openxmlformats.org/officeDocument/2006/relationships/image" Target="../media/image38.jpeg"/><Relationship Id="rId128" Type="http://schemas.openxmlformats.org/officeDocument/2006/relationships/image" Target="../media/image65.jpeg"/><Relationship Id="rId149" Type="http://schemas.openxmlformats.org/officeDocument/2006/relationships/hyperlink" Target="#'&#1050;&#1088; &#1091;&#1075;&#1083;&#1086;&#1074; '!R1C1"/><Relationship Id="rId5" Type="http://schemas.openxmlformats.org/officeDocument/2006/relationships/hyperlink" Target="#' &#1059;&#1075;&#1083;&#1099; &#1083;&#1080;&#1089;&#1090;'!R1C1"/><Relationship Id="rId90" Type="http://schemas.openxmlformats.org/officeDocument/2006/relationships/image" Target="../media/image46.jpeg"/><Relationship Id="rId95" Type="http://schemas.openxmlformats.org/officeDocument/2006/relationships/hyperlink" Target="#'&#1052;&#1077;&#1090;&#1080;&#1079;&#1099;, &#1082;&#1088;&#1077;&#1087;&#1077;&#1078;, &#1090;&#1072;&#1082;&#1077;&#1083;&#1072;&#1078;'!A1"/><Relationship Id="rId160" Type="http://schemas.openxmlformats.org/officeDocument/2006/relationships/image" Target="../media/image79.jpeg"/><Relationship Id="rId165" Type="http://schemas.openxmlformats.org/officeDocument/2006/relationships/hyperlink" Target="#&#1057;&#1086;&#1077;&#1076;&#1080;&#1085;&#1080;&#1090;&#1077;&#1083;&#1080;!A6"/><Relationship Id="rId181" Type="http://schemas.openxmlformats.org/officeDocument/2006/relationships/hyperlink" Target="#'&#1057;&#1058;&#1056;&#1040;&#1058; &#1087;&#1088;&#1086;&#1092;'!&#1054;&#1073;&#1083;&#1072;&#1089;&#1090;&#1100;_&#1087;&#1077;&#1095;&#1072;&#1090;&#1080;"/><Relationship Id="rId186" Type="http://schemas.openxmlformats.org/officeDocument/2006/relationships/image" Target="../media/image92.jpeg"/><Relationship Id="rId216" Type="http://schemas.openxmlformats.org/officeDocument/2006/relationships/image" Target="../media/image106.jpeg"/><Relationship Id="rId211" Type="http://schemas.openxmlformats.org/officeDocument/2006/relationships/hyperlink" Target="#'&#1055;&#1088;&#1086;&#1092;&#1080;&#1083;&#1080; &#1080; &#1087;&#1086;&#1083;&#1086;&#1089;&#1099;'!A86"/><Relationship Id="rId22" Type="http://schemas.openxmlformats.org/officeDocument/2006/relationships/image" Target="../media/image12.jpeg"/><Relationship Id="rId27" Type="http://schemas.openxmlformats.org/officeDocument/2006/relationships/hyperlink" Target="#&#1051;&#1054;&#1058;&#1050;&#1048;!A1"/><Relationship Id="rId43" Type="http://schemas.openxmlformats.org/officeDocument/2006/relationships/hyperlink" Target="#' &#1059;&#1075;&#1083;&#1099; &#1083;&#1080;&#1089;&#1090;'!R1C1"/><Relationship Id="rId48" Type="http://schemas.openxmlformats.org/officeDocument/2006/relationships/image" Target="../media/image25.jpeg"/><Relationship Id="rId64" Type="http://schemas.openxmlformats.org/officeDocument/2006/relationships/image" Target="../media/image33.jpeg"/><Relationship Id="rId69" Type="http://schemas.openxmlformats.org/officeDocument/2006/relationships/hyperlink" Target="#&#1057;&#1090;&#1086;&#1081;&#1082;&#1080;!A5"/><Relationship Id="rId113" Type="http://schemas.openxmlformats.org/officeDocument/2006/relationships/hyperlink" Target="#'&#1052;&#1077;&#1090;&#1080;&#1079;&#1099;, &#1082;&#1088;&#1077;&#1087;&#1077;&#1078;, &#1090;&#1072;&#1082;&#1077;&#1083;&#1072;&#1078;'!A58"/><Relationship Id="rId118" Type="http://schemas.openxmlformats.org/officeDocument/2006/relationships/image" Target="../media/image60.jpeg"/><Relationship Id="rId134" Type="http://schemas.openxmlformats.org/officeDocument/2006/relationships/image" Target="../media/image68.jpeg"/><Relationship Id="rId139" Type="http://schemas.openxmlformats.org/officeDocument/2006/relationships/hyperlink" Target="#'&#1052;&#1077;&#1090;&#1080;&#1079;&#1099;, &#1082;&#1088;&#1077;&#1087;&#1077;&#1078;, &#1090;&#1072;&#1082;&#1077;&#1083;&#1072;&#1078;'!R92C1"/><Relationship Id="rId80" Type="http://schemas.openxmlformats.org/officeDocument/2006/relationships/image" Target="../media/image41.jpeg"/><Relationship Id="rId85" Type="http://schemas.openxmlformats.org/officeDocument/2006/relationships/hyperlink" Target="#'&#1057;&#1058;&#1056;&#1040;&#1058; &#1087;&#1088;&#1086;&#1092;'!&#1054;&#1073;&#1083;&#1072;&#1089;&#1090;&#1100;_&#1087;&#1077;&#1095;&#1072;&#1090;&#1080;"/><Relationship Id="rId150" Type="http://schemas.openxmlformats.org/officeDocument/2006/relationships/hyperlink" Target="#'&#1050;&#1088; &#1091;&#1075;&#1083;&#1086;&#1074; '!R1C1"/><Relationship Id="rId155" Type="http://schemas.openxmlformats.org/officeDocument/2006/relationships/hyperlink" Target="#&#1057;&#1086;&#1077;&#1076;&#1080;&#1085;&#1080;&#1090;&#1077;&#1083;&#1080;!A17"/><Relationship Id="rId171" Type="http://schemas.openxmlformats.org/officeDocument/2006/relationships/hyperlink" Target="#'&#1057;&#1058;&#1056;&#1040;&#1058; &#1087;&#1088;&#1086;&#1092;'!&#1054;&#1073;&#1083;&#1072;&#1089;&#1090;&#1100;_&#1087;&#1077;&#1095;&#1072;&#1090;&#1080;"/><Relationship Id="rId176" Type="http://schemas.openxmlformats.org/officeDocument/2006/relationships/image" Target="../media/image87.png"/><Relationship Id="rId192" Type="http://schemas.openxmlformats.org/officeDocument/2006/relationships/hyperlink" Target="#&#1055;&#1086;&#1076;&#1074;&#1077;&#1089;&#1099;!A15"/><Relationship Id="rId197" Type="http://schemas.openxmlformats.org/officeDocument/2006/relationships/hyperlink" Target="#&#1055;&#1086;&#1076;&#1074;&#1077;&#1089;&#1099;!R1C1"/><Relationship Id="rId206" Type="http://schemas.openxmlformats.org/officeDocument/2006/relationships/image" Target="../media/image101.jpeg"/><Relationship Id="rId201" Type="http://schemas.openxmlformats.org/officeDocument/2006/relationships/hyperlink" Target="#'&#1057;-&#1087;&#1088;&#1086;&#1092;&#1080;&#1083;&#1080;'!R1C1"/><Relationship Id="rId12" Type="http://schemas.openxmlformats.org/officeDocument/2006/relationships/image" Target="../media/image7.jpeg"/><Relationship Id="rId17" Type="http://schemas.openxmlformats.org/officeDocument/2006/relationships/hyperlink" Target="#'&#1040;&#1082;&#1089;&#1077;&#1089;. &#1076;&#1083;&#1103; &#1087;&#1088;&#1086;&#1074;. &#1083;&#1086;&#1090;&#1082;&#1072;'!&#1054;&#1073;&#1083;&#1072;&#1089;&#1090;&#1100;_&#1087;&#1077;&#1095;&#1072;&#1090;&#1080;"/><Relationship Id="rId33" Type="http://schemas.openxmlformats.org/officeDocument/2006/relationships/hyperlink" Target="#' &#1059;&#1075;&#1083;&#1099; &#1083;&#1080;&#1089;&#1090;'!R1C1"/><Relationship Id="rId38" Type="http://schemas.openxmlformats.org/officeDocument/2006/relationships/image" Target="../media/image20.jpeg"/><Relationship Id="rId59" Type="http://schemas.openxmlformats.org/officeDocument/2006/relationships/hyperlink" Target="#&#1050;&#1088;&#1086;&#1085;&#1096;&#1090;&#1077;&#1081;&#1085;&#1099;!A18"/><Relationship Id="rId103" Type="http://schemas.openxmlformats.org/officeDocument/2006/relationships/hyperlink" Target="#'&#1052;&#1077;&#1090;&#1080;&#1079;&#1099;, &#1082;&#1088;&#1077;&#1087;&#1077;&#1078;, &#1090;&#1072;&#1082;&#1077;&#1083;&#1072;&#1078;'!A35"/><Relationship Id="rId108" Type="http://schemas.openxmlformats.org/officeDocument/2006/relationships/image" Target="../media/image55.jpeg"/><Relationship Id="rId124" Type="http://schemas.openxmlformats.org/officeDocument/2006/relationships/image" Target="../media/image63.jpeg"/><Relationship Id="rId129" Type="http://schemas.openxmlformats.org/officeDocument/2006/relationships/hyperlink" Target="#&#1055;&#1086;&#1076;&#1074;&#1077;&#1089;&#1099;!R40C1"/><Relationship Id="rId54" Type="http://schemas.openxmlformats.org/officeDocument/2006/relationships/image" Target="../media/image28.jpeg"/><Relationship Id="rId70" Type="http://schemas.openxmlformats.org/officeDocument/2006/relationships/image" Target="../media/image36.jpeg"/><Relationship Id="rId75" Type="http://schemas.openxmlformats.org/officeDocument/2006/relationships/hyperlink" Target="#&#1057;&#1090;&#1086;&#1081;&#1082;&#1080;!A60"/><Relationship Id="rId91" Type="http://schemas.openxmlformats.org/officeDocument/2006/relationships/hyperlink" Target="#&#1057;&#1086;&#1077;&#1076;&#1080;&#1085;&#1080;&#1090;&#1077;&#1083;&#1080;!A10"/><Relationship Id="rId96" Type="http://schemas.openxmlformats.org/officeDocument/2006/relationships/image" Target="../media/image49.jpeg"/><Relationship Id="rId140" Type="http://schemas.openxmlformats.org/officeDocument/2006/relationships/image" Target="../media/image71.jpeg"/><Relationship Id="rId145" Type="http://schemas.openxmlformats.org/officeDocument/2006/relationships/hyperlink" Target="#'&#1050;&#1088; &#1091;&#1075;&#1083;&#1086;&#1074; '!R1C1"/><Relationship Id="rId161" Type="http://schemas.openxmlformats.org/officeDocument/2006/relationships/hyperlink" Target="#&#1057;&#1086;&#1077;&#1076;&#1080;&#1085;&#1080;&#1090;&#1077;&#1083;&#1080;!A34"/><Relationship Id="rId166" Type="http://schemas.openxmlformats.org/officeDocument/2006/relationships/image" Target="../media/image82.jpeg"/><Relationship Id="rId182" Type="http://schemas.openxmlformats.org/officeDocument/2006/relationships/image" Target="../media/image90.png"/><Relationship Id="rId187" Type="http://schemas.openxmlformats.org/officeDocument/2006/relationships/hyperlink" Target="#'&#1057;&#1058;&#1056;&#1040;&#1058; &#1087;&#1088;&#1086;&#1092;'!&#1054;&#1073;&#1083;&#1072;&#1089;&#1090;&#1100;_&#1087;&#1077;&#1095;&#1072;&#1090;&#1080;"/><Relationship Id="rId217" Type="http://schemas.openxmlformats.org/officeDocument/2006/relationships/hyperlink" Target="#&#1047;&#1072;&#1075;&#1083;&#1091;&#1096;&#1082;&#1080;!R1C1"/><Relationship Id="rId1" Type="http://schemas.openxmlformats.org/officeDocument/2006/relationships/hyperlink" Target="#&#1050;&#1088;&#1086;&#1085;&#1096;&#1090;&#1077;&#1081;&#1085;&#1099;!A31"/><Relationship Id="rId6" Type="http://schemas.openxmlformats.org/officeDocument/2006/relationships/image" Target="../media/image4.jpeg"/><Relationship Id="rId212" Type="http://schemas.openxmlformats.org/officeDocument/2006/relationships/image" Target="../media/image104.jpeg"/><Relationship Id="rId23" Type="http://schemas.openxmlformats.org/officeDocument/2006/relationships/hyperlink" Target="#'&#1052;&#1077;&#1090;&#1080;&#1079;&#1099;, &#1082;&#1088;&#1077;&#1087;&#1077;&#1078;, &#1090;&#1072;&#1082;&#1077;&#1083;&#1072;&#1078;'!R1C1"/><Relationship Id="rId28" Type="http://schemas.openxmlformats.org/officeDocument/2006/relationships/image" Target="../media/image15.jpeg"/><Relationship Id="rId49" Type="http://schemas.openxmlformats.org/officeDocument/2006/relationships/hyperlink" Target="#'&#1050;&#1088; &#1091;&#1075;&#1083;&#1086;&#1074; '!R1C1"/><Relationship Id="rId114" Type="http://schemas.openxmlformats.org/officeDocument/2006/relationships/image" Target="../media/image58.jpeg"/><Relationship Id="rId119" Type="http://schemas.openxmlformats.org/officeDocument/2006/relationships/hyperlink" Target="#'&#1052;&#1077;&#1090;&#1080;&#1079;&#1099;, &#1082;&#1088;&#1077;&#1087;&#1077;&#1078;, &#1090;&#1072;&#1082;&#1077;&#1083;&#1072;&#1078;'!A72"/><Relationship Id="rId44" Type="http://schemas.openxmlformats.org/officeDocument/2006/relationships/image" Target="../media/image23.jpeg"/><Relationship Id="rId60" Type="http://schemas.openxmlformats.org/officeDocument/2006/relationships/image" Target="../media/image31.jpeg"/><Relationship Id="rId65" Type="http://schemas.openxmlformats.org/officeDocument/2006/relationships/hyperlink" Target="#&#1050;&#1088;&#1086;&#1085;&#1096;&#1090;&#1077;&#1081;&#1085;&#1099;!A49"/><Relationship Id="rId81" Type="http://schemas.openxmlformats.org/officeDocument/2006/relationships/hyperlink" Target="#'&#1057;&#1058;&#1056;&#1040;&#1058; &#1087;&#1088;&#1086;&#1092;'!&#1054;&#1073;&#1083;&#1072;&#1089;&#1090;&#1100;_&#1087;&#1077;&#1095;&#1072;&#1090;&#1080;"/><Relationship Id="rId86" Type="http://schemas.openxmlformats.org/officeDocument/2006/relationships/image" Target="../media/image44.jpeg"/><Relationship Id="rId130" Type="http://schemas.openxmlformats.org/officeDocument/2006/relationships/image" Target="../media/image66.jpeg"/><Relationship Id="rId135" Type="http://schemas.openxmlformats.org/officeDocument/2006/relationships/hyperlink" Target="#&#1051;&#1054;&#1058;&#1050;&#1048;!A1"/><Relationship Id="rId151" Type="http://schemas.openxmlformats.org/officeDocument/2006/relationships/hyperlink" Target="#'&#1050;&#1088; &#1091;&#1075;&#1083;&#1086;&#1074; '!R1C1"/><Relationship Id="rId156" Type="http://schemas.openxmlformats.org/officeDocument/2006/relationships/image" Target="../media/image77.jpeg"/><Relationship Id="rId177" Type="http://schemas.openxmlformats.org/officeDocument/2006/relationships/hyperlink" Target="#'&#1055;&#1088;&#1086;&#1074;&#1086;&#1083; &#1083;&#1086;&#1090;&#1086;&#1082;'!&#1054;&#1073;&#1083;&#1072;&#1089;&#1090;&#1100;_&#1087;&#1077;&#1095;&#1072;&#1090;&#1080;"/><Relationship Id="rId198" Type="http://schemas.openxmlformats.org/officeDocument/2006/relationships/image" Target="../media/image97.jpeg"/><Relationship Id="rId172" Type="http://schemas.openxmlformats.org/officeDocument/2006/relationships/image" Target="../media/image85.png"/><Relationship Id="rId193" Type="http://schemas.openxmlformats.org/officeDocument/2006/relationships/image" Target="../media/image95.jpeg"/><Relationship Id="rId202" Type="http://schemas.openxmlformats.org/officeDocument/2006/relationships/image" Target="../media/image99.jpeg"/><Relationship Id="rId207" Type="http://schemas.openxmlformats.org/officeDocument/2006/relationships/hyperlink" Target="#'&#1055;&#1088;&#1086;&#1092;&#1080;&#1083;&#1080; &#1080; &#1087;&#1086;&#1083;&#1086;&#1089;&#1099;'!A64"/><Relationship Id="rId13" Type="http://schemas.openxmlformats.org/officeDocument/2006/relationships/hyperlink" Target="#'&#1040;&#1082;&#1089;&#1077;&#1089;. &#1076;&#1083;&#1103; &#1087;&#1088;&#1086;&#1074;. &#1083;&#1086;&#1090;&#1082;&#1072;'!&#1054;&#1073;&#1083;&#1072;&#1089;&#1090;&#1100;_&#1087;&#1077;&#1095;&#1072;&#1090;&#1080;"/><Relationship Id="rId18" Type="http://schemas.openxmlformats.org/officeDocument/2006/relationships/image" Target="../media/image10.jpeg"/><Relationship Id="rId39" Type="http://schemas.openxmlformats.org/officeDocument/2006/relationships/hyperlink" Target="#' &#1059;&#1075;&#1083;&#1099; &#1083;&#1077;&#1089;&#1090;&#1085;'!R1C1"/><Relationship Id="rId109" Type="http://schemas.openxmlformats.org/officeDocument/2006/relationships/hyperlink" Target="#'&#1052;&#1077;&#1090;&#1080;&#1079;&#1099;, &#1082;&#1088;&#1077;&#1087;&#1077;&#1078;, &#1090;&#1072;&#1082;&#1077;&#1083;&#1072;&#1078;'!A47"/><Relationship Id="rId34" Type="http://schemas.openxmlformats.org/officeDocument/2006/relationships/image" Target="../media/image18.jpeg"/><Relationship Id="rId50" Type="http://schemas.openxmlformats.org/officeDocument/2006/relationships/image" Target="../media/image26.jpeg"/><Relationship Id="rId55" Type="http://schemas.openxmlformats.org/officeDocument/2006/relationships/hyperlink" Target="#&#1055;&#1077;&#1088;&#1077;&#1075;!A1"/><Relationship Id="rId76" Type="http://schemas.openxmlformats.org/officeDocument/2006/relationships/image" Target="../media/image39.jpeg"/><Relationship Id="rId97" Type="http://schemas.openxmlformats.org/officeDocument/2006/relationships/hyperlink" Target="#'&#1052;&#1077;&#1090;&#1080;&#1079;&#1099;, &#1082;&#1088;&#1077;&#1087;&#1077;&#1078;, &#1090;&#1072;&#1082;&#1077;&#1083;&#1072;&#1078;'!A8"/><Relationship Id="rId104" Type="http://schemas.openxmlformats.org/officeDocument/2006/relationships/image" Target="../media/image53.jpeg"/><Relationship Id="rId120" Type="http://schemas.openxmlformats.org/officeDocument/2006/relationships/image" Target="../media/image61.jpeg"/><Relationship Id="rId125" Type="http://schemas.openxmlformats.org/officeDocument/2006/relationships/hyperlink" Target="#&#1050;&#1050;&#1041;!A1"/><Relationship Id="rId141" Type="http://schemas.openxmlformats.org/officeDocument/2006/relationships/hyperlink" Target="#&#1057;&#1090;&#1086;&#1081;&#1082;&#1080;!A50"/><Relationship Id="rId146" Type="http://schemas.openxmlformats.org/officeDocument/2006/relationships/image" Target="../media/image74.jpeg"/><Relationship Id="rId167" Type="http://schemas.openxmlformats.org/officeDocument/2006/relationships/hyperlink" Target="#&#1057;&#1086;&#1077;&#1076;&#1080;&#1085;&#1080;&#1090;&#1077;&#1083;&#1080;!A7"/><Relationship Id="rId188" Type="http://schemas.openxmlformats.org/officeDocument/2006/relationships/image" Target="../media/image93.jpeg"/><Relationship Id="rId7" Type="http://schemas.openxmlformats.org/officeDocument/2006/relationships/hyperlink" Target="#'&#1040;&#1082;&#1089;&#1077;&#1089;. &#1076;&#1083;&#1103; &#1087;&#1088;&#1086;&#1074;. &#1083;&#1086;&#1090;&#1082;&#1072;'!R1C1"/><Relationship Id="rId71" Type="http://schemas.openxmlformats.org/officeDocument/2006/relationships/hyperlink" Target="#&#1057;&#1090;&#1086;&#1081;&#1082;&#1080;!A22"/><Relationship Id="rId92" Type="http://schemas.openxmlformats.org/officeDocument/2006/relationships/image" Target="../media/image47.jpeg"/><Relationship Id="rId162" Type="http://schemas.openxmlformats.org/officeDocument/2006/relationships/image" Target="../media/image80.jpeg"/><Relationship Id="rId183" Type="http://schemas.openxmlformats.org/officeDocument/2006/relationships/hyperlink" Target="#'&#1057;&#1058;&#1056;&#1040;&#1058; &#1087;&#1088;&#1086;&#1092;'!&#1054;&#1073;&#1083;&#1072;&#1089;&#1090;&#1100;_&#1087;&#1077;&#1095;&#1072;&#1090;&#1080;"/><Relationship Id="rId213" Type="http://schemas.openxmlformats.org/officeDocument/2006/relationships/hyperlink" Target="#'&#1057;&#1082;&#1086;&#1073;&#1099;, &#1087;&#1088;&#1080;&#1078;&#1080;&#1084;'!A1"/><Relationship Id="rId218" Type="http://schemas.openxmlformats.org/officeDocument/2006/relationships/image" Target="../media/image107.jpeg"/><Relationship Id="rId2" Type="http://schemas.openxmlformats.org/officeDocument/2006/relationships/image" Target="../media/image2.jpeg"/><Relationship Id="rId29" Type="http://schemas.openxmlformats.org/officeDocument/2006/relationships/hyperlink" Target="#'&#1051;&#1077;&#1089;&#1090;&#1085; &#1053;&#1051;&#1047;'!R1C1"/><Relationship Id="rId24" Type="http://schemas.openxmlformats.org/officeDocument/2006/relationships/image" Target="../media/image13.jpeg"/><Relationship Id="rId40" Type="http://schemas.openxmlformats.org/officeDocument/2006/relationships/image" Target="../media/image21.jpeg"/><Relationship Id="rId45" Type="http://schemas.openxmlformats.org/officeDocument/2006/relationships/hyperlink" Target="#' &#1059;&#1075;&#1083;&#1099; &#1083;&#1080;&#1089;&#1090;'!R1C1"/><Relationship Id="rId66" Type="http://schemas.openxmlformats.org/officeDocument/2006/relationships/image" Target="../media/image34.jpeg"/><Relationship Id="rId87" Type="http://schemas.openxmlformats.org/officeDocument/2006/relationships/hyperlink" Target="#&#1057;&#1090;&#1086;&#1081;&#1082;&#1080;!R1C1"/><Relationship Id="rId110" Type="http://schemas.openxmlformats.org/officeDocument/2006/relationships/image" Target="../media/image56.jpeg"/><Relationship Id="rId115" Type="http://schemas.openxmlformats.org/officeDocument/2006/relationships/hyperlink" Target="#'&#1052;&#1077;&#1090;&#1080;&#1079;&#1099;, &#1082;&#1088;&#1077;&#1087;&#1077;&#1078;, &#1090;&#1072;&#1082;&#1077;&#1083;&#1072;&#1078;'!A62"/><Relationship Id="rId131" Type="http://schemas.openxmlformats.org/officeDocument/2006/relationships/hyperlink" Target="#'&#1040;&#1082;&#1089;&#1077;&#1089;. &#1076;&#1083;&#1103; &#1087;&#1088;&#1086;&#1074;. &#1083;&#1086;&#1090;&#1082;&#1072;'!R1C1"/><Relationship Id="rId136" Type="http://schemas.openxmlformats.org/officeDocument/2006/relationships/image" Target="../media/image69.jpeg"/><Relationship Id="rId157" Type="http://schemas.openxmlformats.org/officeDocument/2006/relationships/hyperlink" Target="#&#1057;&#1086;&#1077;&#1076;&#1080;&#1085;&#1080;&#1090;&#1077;&#1083;&#1080;!A24"/><Relationship Id="rId178" Type="http://schemas.openxmlformats.org/officeDocument/2006/relationships/image" Target="../media/image88.png"/><Relationship Id="rId61" Type="http://schemas.openxmlformats.org/officeDocument/2006/relationships/hyperlink" Target="#&#1050;&#1088;&#1086;&#1085;&#1096;&#1090;&#1077;&#1081;&#1085;&#1099;!A34"/><Relationship Id="rId82" Type="http://schemas.openxmlformats.org/officeDocument/2006/relationships/image" Target="../media/image42.png"/><Relationship Id="rId152" Type="http://schemas.openxmlformats.org/officeDocument/2006/relationships/image" Target="../media/image75.jpeg"/><Relationship Id="rId173" Type="http://schemas.openxmlformats.org/officeDocument/2006/relationships/hyperlink" Target="#'&#1057;&#1058;&#1056;&#1040;&#1058; &#1087;&#1088;&#1086;&#1092;'!&#1054;&#1073;&#1083;&#1072;&#1089;&#1090;&#1100;_&#1087;&#1077;&#1095;&#1072;&#1090;&#1080;"/><Relationship Id="rId194" Type="http://schemas.openxmlformats.org/officeDocument/2006/relationships/hyperlink" Target="#&#1055;&#1086;&#1076;&#1074;&#1077;&#1089;&#1099;!A21"/><Relationship Id="rId199" Type="http://schemas.openxmlformats.org/officeDocument/2006/relationships/hyperlink" Target="#&#1055;&#1086;&#1076;&#1074;&#1077;&#1089;&#1099;!A26"/><Relationship Id="rId203" Type="http://schemas.openxmlformats.org/officeDocument/2006/relationships/hyperlink" Target="#'&#1055;&#1088;&#1086;&#1092;&#1080;&#1083;&#1080; &#1080; &#1087;&#1086;&#1083;&#1086;&#1089;&#1099;'!A15"/><Relationship Id="rId208" Type="http://schemas.openxmlformats.org/officeDocument/2006/relationships/image" Target="../media/image102.jpeg"/><Relationship Id="rId19" Type="http://schemas.openxmlformats.org/officeDocument/2006/relationships/hyperlink" Target="#'&#1040;&#1082;&#1089;&#1077;&#1089;. &#1076;&#1083;&#1103; &#1087;&#1088;&#1086;&#1074;. &#1083;&#1086;&#1090;&#1082;&#1072;'!R1C1"/><Relationship Id="rId14" Type="http://schemas.openxmlformats.org/officeDocument/2006/relationships/image" Target="../media/image8.jpeg"/><Relationship Id="rId30" Type="http://schemas.openxmlformats.org/officeDocument/2006/relationships/image" Target="../media/image16.jpeg"/><Relationship Id="rId35" Type="http://schemas.openxmlformats.org/officeDocument/2006/relationships/hyperlink" Target="#' &#1059;&#1075;&#1083;&#1099; &#1083;&#1077;&#1089;&#1090;&#1085;'!R1C1"/><Relationship Id="rId56" Type="http://schemas.openxmlformats.org/officeDocument/2006/relationships/image" Target="../media/image29.jpeg"/><Relationship Id="rId77" Type="http://schemas.openxmlformats.org/officeDocument/2006/relationships/hyperlink" Target="#&#1050;&#1088;&#1086;&#1085;&#1096;&#1090;&#1077;&#1081;&#1085;&#1099;!A24"/><Relationship Id="rId100" Type="http://schemas.openxmlformats.org/officeDocument/2006/relationships/image" Target="../media/image51.jpeg"/><Relationship Id="rId105" Type="http://schemas.openxmlformats.org/officeDocument/2006/relationships/hyperlink" Target="#'&#1052;&#1077;&#1090;&#1080;&#1079;&#1099;, &#1082;&#1088;&#1077;&#1087;&#1077;&#1078;, &#1090;&#1072;&#1082;&#1077;&#1083;&#1072;&#1078;'!A42"/><Relationship Id="rId126" Type="http://schemas.openxmlformats.org/officeDocument/2006/relationships/image" Target="../media/image64.jpeg"/><Relationship Id="rId147" Type="http://schemas.openxmlformats.org/officeDocument/2006/relationships/hyperlink" Target="#&#1055;&#1077;&#1088;&#1077;&#1075;!A1"/><Relationship Id="rId168" Type="http://schemas.openxmlformats.org/officeDocument/2006/relationships/image" Target="../media/image83.jpeg"/><Relationship Id="rId8" Type="http://schemas.openxmlformats.org/officeDocument/2006/relationships/image" Target="../media/image5.jpeg"/><Relationship Id="rId51" Type="http://schemas.openxmlformats.org/officeDocument/2006/relationships/hyperlink" Target="#'&#1050;&#1088; &#1091;&#1075;&#1083;&#1086;&#1074; '!R1C1"/><Relationship Id="rId72" Type="http://schemas.openxmlformats.org/officeDocument/2006/relationships/image" Target="../media/image37.jpeg"/><Relationship Id="rId93" Type="http://schemas.openxmlformats.org/officeDocument/2006/relationships/hyperlink" Target="#&#1057;&#1086;&#1077;&#1076;&#1080;&#1085;&#1080;&#1090;&#1077;&#1083;&#1080;!A5"/><Relationship Id="rId98" Type="http://schemas.openxmlformats.org/officeDocument/2006/relationships/image" Target="../media/image50.jpeg"/><Relationship Id="rId121" Type="http://schemas.openxmlformats.org/officeDocument/2006/relationships/hyperlink" Target="#&#1050;&#1050;&#1041;!A1"/><Relationship Id="rId142" Type="http://schemas.openxmlformats.org/officeDocument/2006/relationships/image" Target="../media/image72.jpeg"/><Relationship Id="rId163" Type="http://schemas.openxmlformats.org/officeDocument/2006/relationships/hyperlink" Target="#&#1057;&#1086;&#1077;&#1076;&#1080;&#1085;&#1080;&#1090;&#1077;&#1083;&#1080;!A9"/><Relationship Id="rId184" Type="http://schemas.openxmlformats.org/officeDocument/2006/relationships/image" Target="../media/image91.jpeg"/><Relationship Id="rId189" Type="http://schemas.openxmlformats.org/officeDocument/2006/relationships/hyperlink" Target="#&#1050;&#1050;&#1041;!A1"/><Relationship Id="rId3" Type="http://schemas.openxmlformats.org/officeDocument/2006/relationships/hyperlink" Target="#' &#1059;&#1075;&#1083;&#1099; &#1083;&#1080;&#1089;&#1090;'!R1C1"/><Relationship Id="rId214" Type="http://schemas.openxmlformats.org/officeDocument/2006/relationships/image" Target="../media/image105.jpeg"/><Relationship Id="rId25" Type="http://schemas.openxmlformats.org/officeDocument/2006/relationships/hyperlink" Target="#'&#1040;&#1082;&#1089;&#1077;&#1089;. &#1076;&#1083;&#1103; &#1087;&#1088;&#1086;&#1074;. &#1083;&#1086;&#1090;&#1082;&#1072;'!R1C1"/><Relationship Id="rId46" Type="http://schemas.openxmlformats.org/officeDocument/2006/relationships/image" Target="../media/image24.jpeg"/><Relationship Id="rId67" Type="http://schemas.openxmlformats.org/officeDocument/2006/relationships/hyperlink" Target="#&#1050;&#1088;&#1086;&#1085;&#1096;&#1090;&#1077;&#1081;&#1085;&#1099;!A49"/><Relationship Id="rId116" Type="http://schemas.openxmlformats.org/officeDocument/2006/relationships/image" Target="../media/image59.jpeg"/><Relationship Id="rId137" Type="http://schemas.openxmlformats.org/officeDocument/2006/relationships/hyperlink" Target="#'&#1052;&#1077;&#1090;&#1080;&#1079;&#1099;, &#1082;&#1088;&#1077;&#1087;&#1077;&#1078;, &#1090;&#1072;&#1082;&#1077;&#1083;&#1072;&#1078;'!R94C1"/><Relationship Id="rId158" Type="http://schemas.openxmlformats.org/officeDocument/2006/relationships/image" Target="../media/image78.jpeg"/><Relationship Id="rId20" Type="http://schemas.openxmlformats.org/officeDocument/2006/relationships/image" Target="../media/image11.jpeg"/><Relationship Id="rId41" Type="http://schemas.openxmlformats.org/officeDocument/2006/relationships/hyperlink" Target="#' &#1059;&#1075;&#1083;&#1099; &#1083;&#1077;&#1089;&#1090;&#1085;'!R1C1"/><Relationship Id="rId62" Type="http://schemas.openxmlformats.org/officeDocument/2006/relationships/image" Target="../media/image32.jpeg"/><Relationship Id="rId83" Type="http://schemas.openxmlformats.org/officeDocument/2006/relationships/hyperlink" Target="#'&#1057;&#1058;&#1056;&#1040;&#1058; &#1087;&#1088;&#1086;&#1092;'!&#1054;&#1073;&#1083;&#1072;&#1089;&#1090;&#1100;_&#1087;&#1077;&#1095;&#1072;&#1090;&#1080;"/><Relationship Id="rId88" Type="http://schemas.openxmlformats.org/officeDocument/2006/relationships/image" Target="../media/image45.jpeg"/><Relationship Id="rId111" Type="http://schemas.openxmlformats.org/officeDocument/2006/relationships/hyperlink" Target="#'&#1052;&#1077;&#1090;&#1080;&#1079;&#1099;, &#1082;&#1088;&#1077;&#1087;&#1077;&#1078;, &#1090;&#1072;&#1082;&#1077;&#1083;&#1072;&#1078;'!A54"/><Relationship Id="rId132" Type="http://schemas.openxmlformats.org/officeDocument/2006/relationships/image" Target="../media/image67.jpeg"/><Relationship Id="rId153" Type="http://schemas.openxmlformats.org/officeDocument/2006/relationships/hyperlink" Target="#&#1057;&#1086;&#1077;&#1076;&#1080;&#1085;&#1080;&#1090;&#1077;&#1083;&#1080;!A8"/><Relationship Id="rId174" Type="http://schemas.openxmlformats.org/officeDocument/2006/relationships/image" Target="../media/image86.png"/><Relationship Id="rId179" Type="http://schemas.openxmlformats.org/officeDocument/2006/relationships/hyperlink" Target="#'&#1057;&#1058;&#1056;&#1040;&#1058; &#1087;&#1088;&#1086;&#1092;'!&#1054;&#1073;&#1083;&#1072;&#1089;&#1090;&#1100;_&#1087;&#1077;&#1095;&#1072;&#1090;&#1080;"/><Relationship Id="rId195" Type="http://schemas.openxmlformats.org/officeDocument/2006/relationships/image" Target="../media/image96.jpeg"/><Relationship Id="rId209" Type="http://schemas.openxmlformats.org/officeDocument/2006/relationships/hyperlink" Target="#'&#1055;&#1088;&#1086;&#1092;&#1080;&#1083;&#1080; &#1080; &#1087;&#1086;&#1083;&#1086;&#1089;&#1099;'!A40"/><Relationship Id="rId190" Type="http://schemas.openxmlformats.org/officeDocument/2006/relationships/image" Target="../media/image94.jpeg"/><Relationship Id="rId204" Type="http://schemas.openxmlformats.org/officeDocument/2006/relationships/image" Target="../media/image100.jpeg"/><Relationship Id="rId15" Type="http://schemas.openxmlformats.org/officeDocument/2006/relationships/hyperlink" Target="#'&#1040;&#1082;&#1089;&#1077;&#1089;. &#1076;&#1083;&#1103; &#1087;&#1088;&#1086;&#1074;. &#1083;&#1086;&#1090;&#1082;&#1072;'!&#1054;&#1073;&#1083;&#1072;&#1089;&#1090;&#1100;_&#1087;&#1077;&#1095;&#1072;&#1090;&#1080;"/><Relationship Id="rId36" Type="http://schemas.openxmlformats.org/officeDocument/2006/relationships/image" Target="../media/image19.jpeg"/><Relationship Id="rId57" Type="http://schemas.openxmlformats.org/officeDocument/2006/relationships/hyperlink" Target="#&#1050;&#1088;&#1086;&#1085;&#1096;&#1090;&#1077;&#1081;&#1085;&#1099;!A1"/><Relationship Id="rId106" Type="http://schemas.openxmlformats.org/officeDocument/2006/relationships/image" Target="../media/image54.jpeg"/><Relationship Id="rId127" Type="http://schemas.openxmlformats.org/officeDocument/2006/relationships/hyperlink" Target="#&#1055;&#1086;&#1076;&#1074;&#1077;&#1089;&#1099;!R45C1"/><Relationship Id="rId10" Type="http://schemas.openxmlformats.org/officeDocument/2006/relationships/image" Target="../media/image6.jpeg"/><Relationship Id="rId31" Type="http://schemas.openxmlformats.org/officeDocument/2006/relationships/hyperlink" Target="#&#1050;&#1051;&#1047;!A1"/><Relationship Id="rId52" Type="http://schemas.openxmlformats.org/officeDocument/2006/relationships/image" Target="../media/image27.jpeg"/><Relationship Id="rId73" Type="http://schemas.openxmlformats.org/officeDocument/2006/relationships/hyperlink" Target="#&#1057;&#1090;&#1086;&#1081;&#1082;&#1080;!A42"/><Relationship Id="rId78" Type="http://schemas.openxmlformats.org/officeDocument/2006/relationships/image" Target="../media/image40.jpeg"/><Relationship Id="rId94" Type="http://schemas.openxmlformats.org/officeDocument/2006/relationships/image" Target="../media/image48.jpeg"/><Relationship Id="rId99" Type="http://schemas.openxmlformats.org/officeDocument/2006/relationships/hyperlink" Target="#'&#1052;&#1077;&#1090;&#1080;&#1079;&#1099;, &#1082;&#1088;&#1077;&#1087;&#1077;&#1078;, &#1090;&#1072;&#1082;&#1077;&#1083;&#1072;&#1078;'!A25"/><Relationship Id="rId101" Type="http://schemas.openxmlformats.org/officeDocument/2006/relationships/hyperlink" Target="#'&#1052;&#1077;&#1090;&#1080;&#1079;&#1099;, &#1082;&#1088;&#1077;&#1087;&#1077;&#1078;, &#1090;&#1072;&#1082;&#1077;&#1083;&#1072;&#1078;'!A30"/><Relationship Id="rId122" Type="http://schemas.openxmlformats.org/officeDocument/2006/relationships/image" Target="../media/image62.jpeg"/><Relationship Id="rId143" Type="http://schemas.openxmlformats.org/officeDocument/2006/relationships/hyperlink" Target="#'&#1052;&#1077;&#1090;&#1080;&#1079;&#1099;, &#1082;&#1088;&#1077;&#1087;&#1077;&#1078;, &#1090;&#1072;&#1082;&#1077;&#1083;&#1072;&#1078;'!A50"/><Relationship Id="rId148" Type="http://schemas.openxmlformats.org/officeDocument/2006/relationships/hyperlink" Target="#'&#1050;&#1088; &#1091;&#1075;&#1083;&#1086;&#1074; '!R1C1"/><Relationship Id="rId164" Type="http://schemas.openxmlformats.org/officeDocument/2006/relationships/image" Target="../media/image81.jpeg"/><Relationship Id="rId169" Type="http://schemas.openxmlformats.org/officeDocument/2006/relationships/hyperlink" Target="#&#1057;&#1086;&#1077;&#1076;&#1080;&#1085;&#1080;&#1090;&#1077;&#1083;&#1080;!A16"/><Relationship Id="rId185" Type="http://schemas.openxmlformats.org/officeDocument/2006/relationships/hyperlink" Target="#'&#1057;&#1058;&#1056;&#1040;&#1058; &#1087;&#1088;&#1086;&#1092;'!&#1054;&#1073;&#1083;&#1072;&#1089;&#1090;&#1100;_&#1087;&#1077;&#1095;&#1072;&#1090;&#1080;"/><Relationship Id="rId4" Type="http://schemas.openxmlformats.org/officeDocument/2006/relationships/image" Target="../media/image3.jpeg"/><Relationship Id="rId9" Type="http://schemas.openxmlformats.org/officeDocument/2006/relationships/hyperlink" Target="#'&#1055;&#1088;&#1086;&#1074;&#1086;&#1083; &#1083;&#1086;&#1090;&#1086;&#1082;'!R1C1"/><Relationship Id="rId180" Type="http://schemas.openxmlformats.org/officeDocument/2006/relationships/image" Target="../media/image89.png"/><Relationship Id="rId210" Type="http://schemas.openxmlformats.org/officeDocument/2006/relationships/image" Target="../media/image103.jpeg"/><Relationship Id="rId215" Type="http://schemas.openxmlformats.org/officeDocument/2006/relationships/hyperlink" Target="#&#1047;&#1072;&#1075;&#1083;&#1091;&#1096;&#1082;&#1080;!A1"/><Relationship Id="rId26" Type="http://schemas.openxmlformats.org/officeDocument/2006/relationships/image" Target="../media/image14.jpeg"/><Relationship Id="rId47" Type="http://schemas.openxmlformats.org/officeDocument/2006/relationships/hyperlink" Target="#'&#1050;&#1088; &#1091;&#1075;&#1083;&#1086;&#1074; '!R1C1"/><Relationship Id="rId68" Type="http://schemas.openxmlformats.org/officeDocument/2006/relationships/image" Target="../media/image35.jpeg"/><Relationship Id="rId89" Type="http://schemas.openxmlformats.org/officeDocument/2006/relationships/hyperlink" Target="#'&#1057;&#1082;&#1086;&#1073;&#1099;, &#1087;&#1088;&#1080;&#1078;&#1080;&#1084;'!A1"/><Relationship Id="rId112" Type="http://schemas.openxmlformats.org/officeDocument/2006/relationships/image" Target="../media/image57.jpeg"/><Relationship Id="rId133" Type="http://schemas.openxmlformats.org/officeDocument/2006/relationships/hyperlink" Target="#'&#1040;&#1082;&#1089;&#1077;&#1089;. &#1076;&#1083;&#1103; &#1087;&#1088;&#1086;&#1074;. &#1083;&#1086;&#1090;&#1082;&#1072;'!R1C1"/><Relationship Id="rId154" Type="http://schemas.openxmlformats.org/officeDocument/2006/relationships/image" Target="../media/image76.jpeg"/><Relationship Id="rId175" Type="http://schemas.openxmlformats.org/officeDocument/2006/relationships/hyperlink" Target="#'&#1057;&#1058;&#1056;&#1040;&#1058; &#1087;&#1088;&#1086;&#1092;'!&#1054;&#1073;&#1083;&#1072;&#1089;&#1090;&#1100;_&#1087;&#1077;&#1095;&#1072;&#1090;&#1080;"/><Relationship Id="rId196" Type="http://schemas.openxmlformats.org/officeDocument/2006/relationships/hyperlink" Target="#&#1050;&#1050;&#1041;!A1"/><Relationship Id="rId200" Type="http://schemas.openxmlformats.org/officeDocument/2006/relationships/image" Target="../media/image98.jpeg"/><Relationship Id="rId16" Type="http://schemas.openxmlformats.org/officeDocument/2006/relationships/image" Target="../media/image9.jpeg"/><Relationship Id="rId37" Type="http://schemas.openxmlformats.org/officeDocument/2006/relationships/hyperlink" Target="#' &#1059;&#1075;&#1083;&#1099; &#1083;&#1080;&#1089;&#1090;'!R1C1"/><Relationship Id="rId58" Type="http://schemas.openxmlformats.org/officeDocument/2006/relationships/image" Target="../media/image30.jpeg"/><Relationship Id="rId79" Type="http://schemas.openxmlformats.org/officeDocument/2006/relationships/hyperlink" Target="#&#1050;&#1088;&#1086;&#1085;&#1096;&#1090;&#1077;&#1081;&#1085;&#1099;!A12"/><Relationship Id="rId102" Type="http://schemas.openxmlformats.org/officeDocument/2006/relationships/image" Target="../media/image52.jpeg"/><Relationship Id="rId123" Type="http://schemas.openxmlformats.org/officeDocument/2006/relationships/hyperlink" Target="#&#1050;&#1050;&#1041;!A1"/><Relationship Id="rId144" Type="http://schemas.openxmlformats.org/officeDocument/2006/relationships/image" Target="../media/image73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03.jpeg"/><Relationship Id="rId1" Type="http://schemas.openxmlformats.org/officeDocument/2006/relationships/image" Target="../media/image10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9.jpeg"/><Relationship Id="rId2" Type="http://schemas.openxmlformats.org/officeDocument/2006/relationships/image" Target="../media/image258.jpeg"/><Relationship Id="rId1" Type="http://schemas.openxmlformats.org/officeDocument/2006/relationships/image" Target="../media/image257.jpeg"/><Relationship Id="rId5" Type="http://schemas.openxmlformats.org/officeDocument/2006/relationships/image" Target="../media/image1.png"/><Relationship Id="rId4" Type="http://schemas.openxmlformats.org/officeDocument/2006/relationships/image" Target="../media/image260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62.jpeg"/><Relationship Id="rId1" Type="http://schemas.openxmlformats.org/officeDocument/2006/relationships/image" Target="../media/image261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5.jpeg"/><Relationship Id="rId2" Type="http://schemas.openxmlformats.org/officeDocument/2006/relationships/image" Target="../media/image264.jpeg"/><Relationship Id="rId1" Type="http://schemas.openxmlformats.org/officeDocument/2006/relationships/image" Target="../media/image263.jpeg"/><Relationship Id="rId4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67.jpeg"/><Relationship Id="rId1" Type="http://schemas.openxmlformats.org/officeDocument/2006/relationships/image" Target="../media/image266.jpe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5.jpeg"/><Relationship Id="rId13" Type="http://schemas.openxmlformats.org/officeDocument/2006/relationships/image" Target="../media/image280.jpeg"/><Relationship Id="rId18" Type="http://schemas.openxmlformats.org/officeDocument/2006/relationships/image" Target="../media/image1.png"/><Relationship Id="rId3" Type="http://schemas.openxmlformats.org/officeDocument/2006/relationships/image" Target="../media/image270.jpeg"/><Relationship Id="rId7" Type="http://schemas.openxmlformats.org/officeDocument/2006/relationships/image" Target="../media/image274.jpeg"/><Relationship Id="rId12" Type="http://schemas.openxmlformats.org/officeDocument/2006/relationships/image" Target="../media/image279.jpeg"/><Relationship Id="rId17" Type="http://schemas.openxmlformats.org/officeDocument/2006/relationships/image" Target="../media/image284.jpeg"/><Relationship Id="rId2" Type="http://schemas.openxmlformats.org/officeDocument/2006/relationships/image" Target="../media/image269.jpeg"/><Relationship Id="rId16" Type="http://schemas.openxmlformats.org/officeDocument/2006/relationships/image" Target="../media/image283.jpeg"/><Relationship Id="rId1" Type="http://schemas.openxmlformats.org/officeDocument/2006/relationships/image" Target="../media/image268.jpeg"/><Relationship Id="rId6" Type="http://schemas.openxmlformats.org/officeDocument/2006/relationships/image" Target="../media/image273.jpeg"/><Relationship Id="rId11" Type="http://schemas.openxmlformats.org/officeDocument/2006/relationships/image" Target="../media/image278.jpeg"/><Relationship Id="rId5" Type="http://schemas.openxmlformats.org/officeDocument/2006/relationships/image" Target="../media/image272.jpeg"/><Relationship Id="rId15" Type="http://schemas.openxmlformats.org/officeDocument/2006/relationships/image" Target="../media/image282.jpeg"/><Relationship Id="rId10" Type="http://schemas.openxmlformats.org/officeDocument/2006/relationships/image" Target="../media/image277.jpeg"/><Relationship Id="rId4" Type="http://schemas.openxmlformats.org/officeDocument/2006/relationships/image" Target="../media/image271.jpeg"/><Relationship Id="rId9" Type="http://schemas.openxmlformats.org/officeDocument/2006/relationships/image" Target="../media/image276.jpeg"/><Relationship Id="rId14" Type="http://schemas.openxmlformats.org/officeDocument/2006/relationships/image" Target="../media/image281.jpe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jpeg"/><Relationship Id="rId13" Type="http://schemas.openxmlformats.org/officeDocument/2006/relationships/image" Target="../media/image70.jpeg"/><Relationship Id="rId18" Type="http://schemas.openxmlformats.org/officeDocument/2006/relationships/image" Target="../media/image73.jpeg"/><Relationship Id="rId3" Type="http://schemas.openxmlformats.org/officeDocument/2006/relationships/image" Target="../media/image51.jpeg"/><Relationship Id="rId7" Type="http://schemas.openxmlformats.org/officeDocument/2006/relationships/image" Target="../media/image55.jpeg"/><Relationship Id="rId12" Type="http://schemas.openxmlformats.org/officeDocument/2006/relationships/image" Target="../media/image60.jpeg"/><Relationship Id="rId17" Type="http://schemas.openxmlformats.org/officeDocument/2006/relationships/image" Target="../media/image287.jpeg"/><Relationship Id="rId2" Type="http://schemas.openxmlformats.org/officeDocument/2006/relationships/image" Target="../media/image50.jpeg"/><Relationship Id="rId16" Type="http://schemas.openxmlformats.org/officeDocument/2006/relationships/image" Target="../media/image286.jpeg"/><Relationship Id="rId1" Type="http://schemas.openxmlformats.org/officeDocument/2006/relationships/image" Target="../media/image285.jpeg"/><Relationship Id="rId6" Type="http://schemas.openxmlformats.org/officeDocument/2006/relationships/image" Target="../media/image54.jpeg"/><Relationship Id="rId11" Type="http://schemas.openxmlformats.org/officeDocument/2006/relationships/image" Target="../media/image59.jpeg"/><Relationship Id="rId5" Type="http://schemas.openxmlformats.org/officeDocument/2006/relationships/image" Target="../media/image53.jpeg"/><Relationship Id="rId15" Type="http://schemas.openxmlformats.org/officeDocument/2006/relationships/image" Target="../media/image61.jpeg"/><Relationship Id="rId10" Type="http://schemas.openxmlformats.org/officeDocument/2006/relationships/image" Target="../media/image58.jpeg"/><Relationship Id="rId19" Type="http://schemas.openxmlformats.org/officeDocument/2006/relationships/image" Target="../media/image1.png"/><Relationship Id="rId4" Type="http://schemas.openxmlformats.org/officeDocument/2006/relationships/image" Target="../media/image52.jpeg"/><Relationship Id="rId9" Type="http://schemas.openxmlformats.org/officeDocument/2006/relationships/image" Target="../media/image57.jpeg"/><Relationship Id="rId14" Type="http://schemas.openxmlformats.org/officeDocument/2006/relationships/image" Target="../media/image71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43;&#1051;&#1040;&#1042;&#1051;&#1045;&#1053;&#1048;&#1045;!A1"/><Relationship Id="rId2" Type="http://schemas.openxmlformats.org/officeDocument/2006/relationships/hyperlink" Target="#&#1054;&#1043;&#1051;&#1040;&#1042;&#1051;&#1045;&#1053;&#1048;&#1045;!A1"/><Relationship Id="rId1" Type="http://schemas.openxmlformats.org/officeDocument/2006/relationships/image" Target="../media/image288.wmf"/><Relationship Id="rId5" Type="http://schemas.openxmlformats.org/officeDocument/2006/relationships/image" Target="../media/image1.png"/><Relationship Id="rId4" Type="http://schemas.openxmlformats.org/officeDocument/2006/relationships/hyperlink" Target="#&#1054;&#1043;&#1051;&#1040;&#1042;&#1051;&#1045;&#1053;&#1048;&#1045;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0.jpeg"/><Relationship Id="rId2" Type="http://schemas.openxmlformats.org/officeDocument/2006/relationships/image" Target="../media/image109.jpeg"/><Relationship Id="rId1" Type="http://schemas.openxmlformats.org/officeDocument/2006/relationships/image" Target="../media/image108.jpeg"/><Relationship Id="rId5" Type="http://schemas.openxmlformats.org/officeDocument/2006/relationships/image" Target="../media/image1.png"/><Relationship Id="rId4" Type="http://schemas.openxmlformats.org/officeDocument/2006/relationships/image" Target="../media/image11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9.jpeg"/><Relationship Id="rId13" Type="http://schemas.openxmlformats.org/officeDocument/2006/relationships/image" Target="../media/image124.png"/><Relationship Id="rId3" Type="http://schemas.openxmlformats.org/officeDocument/2006/relationships/image" Target="../media/image114.jpeg"/><Relationship Id="rId7" Type="http://schemas.openxmlformats.org/officeDocument/2006/relationships/image" Target="../media/image118.jpeg"/><Relationship Id="rId12" Type="http://schemas.openxmlformats.org/officeDocument/2006/relationships/image" Target="../media/image123.jpeg"/><Relationship Id="rId2" Type="http://schemas.openxmlformats.org/officeDocument/2006/relationships/image" Target="../media/image113.jpeg"/><Relationship Id="rId1" Type="http://schemas.openxmlformats.org/officeDocument/2006/relationships/image" Target="../media/image112.jpeg"/><Relationship Id="rId6" Type="http://schemas.openxmlformats.org/officeDocument/2006/relationships/image" Target="../media/image117.jpeg"/><Relationship Id="rId11" Type="http://schemas.openxmlformats.org/officeDocument/2006/relationships/image" Target="../media/image122.jpeg"/><Relationship Id="rId5" Type="http://schemas.openxmlformats.org/officeDocument/2006/relationships/image" Target="../media/image116.jpeg"/><Relationship Id="rId10" Type="http://schemas.openxmlformats.org/officeDocument/2006/relationships/image" Target="../media/image121.jpeg"/><Relationship Id="rId4" Type="http://schemas.openxmlformats.org/officeDocument/2006/relationships/image" Target="../media/image115.jpeg"/><Relationship Id="rId9" Type="http://schemas.openxmlformats.org/officeDocument/2006/relationships/image" Target="../media/image120.jpeg"/><Relationship Id="rId1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tiff"/><Relationship Id="rId13" Type="http://schemas.openxmlformats.org/officeDocument/2006/relationships/image" Target="../media/image137.jpeg"/><Relationship Id="rId18" Type="http://schemas.openxmlformats.org/officeDocument/2006/relationships/image" Target="../media/image142.tiff"/><Relationship Id="rId26" Type="http://schemas.openxmlformats.org/officeDocument/2006/relationships/image" Target="../media/image150.jpeg"/><Relationship Id="rId39" Type="http://schemas.openxmlformats.org/officeDocument/2006/relationships/image" Target="../media/image163.jpeg"/><Relationship Id="rId3" Type="http://schemas.openxmlformats.org/officeDocument/2006/relationships/image" Target="../media/image127.jpeg"/><Relationship Id="rId21" Type="http://schemas.openxmlformats.org/officeDocument/2006/relationships/image" Target="../media/image145.jpeg"/><Relationship Id="rId34" Type="http://schemas.openxmlformats.org/officeDocument/2006/relationships/image" Target="../media/image158.jpeg"/><Relationship Id="rId42" Type="http://schemas.openxmlformats.org/officeDocument/2006/relationships/image" Target="../media/image166.jpeg"/><Relationship Id="rId7" Type="http://schemas.openxmlformats.org/officeDocument/2006/relationships/image" Target="../media/image131.jpeg"/><Relationship Id="rId12" Type="http://schemas.openxmlformats.org/officeDocument/2006/relationships/image" Target="../media/image136.tiff"/><Relationship Id="rId17" Type="http://schemas.openxmlformats.org/officeDocument/2006/relationships/image" Target="../media/image141.tiff"/><Relationship Id="rId25" Type="http://schemas.openxmlformats.org/officeDocument/2006/relationships/image" Target="../media/image149.jpeg"/><Relationship Id="rId33" Type="http://schemas.openxmlformats.org/officeDocument/2006/relationships/image" Target="../media/image157.jpeg"/><Relationship Id="rId38" Type="http://schemas.openxmlformats.org/officeDocument/2006/relationships/image" Target="../media/image162.jpeg"/><Relationship Id="rId2" Type="http://schemas.openxmlformats.org/officeDocument/2006/relationships/image" Target="../media/image126.jpeg"/><Relationship Id="rId16" Type="http://schemas.openxmlformats.org/officeDocument/2006/relationships/image" Target="../media/image140.jpeg"/><Relationship Id="rId20" Type="http://schemas.openxmlformats.org/officeDocument/2006/relationships/image" Target="../media/image144.tiff"/><Relationship Id="rId29" Type="http://schemas.openxmlformats.org/officeDocument/2006/relationships/image" Target="../media/image153.jpeg"/><Relationship Id="rId41" Type="http://schemas.openxmlformats.org/officeDocument/2006/relationships/image" Target="../media/image165.jpeg"/><Relationship Id="rId1" Type="http://schemas.openxmlformats.org/officeDocument/2006/relationships/image" Target="../media/image125.jpeg"/><Relationship Id="rId6" Type="http://schemas.openxmlformats.org/officeDocument/2006/relationships/image" Target="../media/image130.tiff"/><Relationship Id="rId11" Type="http://schemas.openxmlformats.org/officeDocument/2006/relationships/image" Target="../media/image135.jpeg"/><Relationship Id="rId24" Type="http://schemas.openxmlformats.org/officeDocument/2006/relationships/image" Target="../media/image148.jpeg"/><Relationship Id="rId32" Type="http://schemas.openxmlformats.org/officeDocument/2006/relationships/image" Target="../media/image156.jpeg"/><Relationship Id="rId37" Type="http://schemas.openxmlformats.org/officeDocument/2006/relationships/image" Target="../media/image161.jpeg"/><Relationship Id="rId40" Type="http://schemas.openxmlformats.org/officeDocument/2006/relationships/image" Target="../media/image164.jpeg"/><Relationship Id="rId5" Type="http://schemas.openxmlformats.org/officeDocument/2006/relationships/image" Target="../media/image129.jpeg"/><Relationship Id="rId15" Type="http://schemas.openxmlformats.org/officeDocument/2006/relationships/image" Target="../media/image139.jpeg"/><Relationship Id="rId23" Type="http://schemas.openxmlformats.org/officeDocument/2006/relationships/image" Target="../media/image147.jpeg"/><Relationship Id="rId28" Type="http://schemas.openxmlformats.org/officeDocument/2006/relationships/image" Target="../media/image152.jpeg"/><Relationship Id="rId36" Type="http://schemas.openxmlformats.org/officeDocument/2006/relationships/image" Target="../media/image160.tiff"/><Relationship Id="rId10" Type="http://schemas.openxmlformats.org/officeDocument/2006/relationships/image" Target="../media/image134.tiff"/><Relationship Id="rId19" Type="http://schemas.openxmlformats.org/officeDocument/2006/relationships/image" Target="../media/image143.jpeg"/><Relationship Id="rId31" Type="http://schemas.openxmlformats.org/officeDocument/2006/relationships/image" Target="../media/image155.jpeg"/><Relationship Id="rId4" Type="http://schemas.openxmlformats.org/officeDocument/2006/relationships/image" Target="../media/image128.jpeg"/><Relationship Id="rId9" Type="http://schemas.openxmlformats.org/officeDocument/2006/relationships/image" Target="../media/image133.jpeg"/><Relationship Id="rId14" Type="http://schemas.openxmlformats.org/officeDocument/2006/relationships/image" Target="../media/image138.tiff"/><Relationship Id="rId22" Type="http://schemas.openxmlformats.org/officeDocument/2006/relationships/image" Target="../media/image146.jpeg"/><Relationship Id="rId27" Type="http://schemas.openxmlformats.org/officeDocument/2006/relationships/image" Target="../media/image151.jpeg"/><Relationship Id="rId30" Type="http://schemas.openxmlformats.org/officeDocument/2006/relationships/image" Target="../media/image154.jpeg"/><Relationship Id="rId35" Type="http://schemas.openxmlformats.org/officeDocument/2006/relationships/image" Target="../media/image159.jpeg"/><Relationship Id="rId43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9.jpeg"/><Relationship Id="rId2" Type="http://schemas.openxmlformats.org/officeDocument/2006/relationships/image" Target="../media/image168.jpeg"/><Relationship Id="rId1" Type="http://schemas.openxmlformats.org/officeDocument/2006/relationships/image" Target="../media/image167.jpeg"/><Relationship Id="rId4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2.jpeg"/><Relationship Id="rId2" Type="http://schemas.openxmlformats.org/officeDocument/2006/relationships/image" Target="../media/image171.jpeg"/><Relationship Id="rId1" Type="http://schemas.openxmlformats.org/officeDocument/2006/relationships/image" Target="../media/image170.jpeg"/><Relationship Id="rId4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74.jpeg"/><Relationship Id="rId1" Type="http://schemas.openxmlformats.org/officeDocument/2006/relationships/image" Target="../media/image173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2.jpeg"/><Relationship Id="rId13" Type="http://schemas.openxmlformats.org/officeDocument/2006/relationships/image" Target="../media/image1.png"/><Relationship Id="rId3" Type="http://schemas.openxmlformats.org/officeDocument/2006/relationships/image" Target="../media/image177.jpeg"/><Relationship Id="rId7" Type="http://schemas.openxmlformats.org/officeDocument/2006/relationships/image" Target="../media/image181.jpeg"/><Relationship Id="rId12" Type="http://schemas.openxmlformats.org/officeDocument/2006/relationships/image" Target="../media/image186.jpeg"/><Relationship Id="rId2" Type="http://schemas.openxmlformats.org/officeDocument/2006/relationships/image" Target="../media/image176.jpeg"/><Relationship Id="rId1" Type="http://schemas.openxmlformats.org/officeDocument/2006/relationships/image" Target="../media/image175.jpeg"/><Relationship Id="rId6" Type="http://schemas.openxmlformats.org/officeDocument/2006/relationships/image" Target="../media/image180.jpeg"/><Relationship Id="rId11" Type="http://schemas.openxmlformats.org/officeDocument/2006/relationships/image" Target="../media/image185.jpeg"/><Relationship Id="rId5" Type="http://schemas.openxmlformats.org/officeDocument/2006/relationships/image" Target="../media/image179.jpeg"/><Relationship Id="rId10" Type="http://schemas.openxmlformats.org/officeDocument/2006/relationships/image" Target="../media/image184.jpeg"/><Relationship Id="rId4" Type="http://schemas.openxmlformats.org/officeDocument/2006/relationships/image" Target="../media/image178.jpeg"/><Relationship Id="rId9" Type="http://schemas.openxmlformats.org/officeDocument/2006/relationships/image" Target="../media/image18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293078</xdr:colOff>
      <xdr:row>0</xdr:row>
      <xdr:rowOff>102578</xdr:rowOff>
    </xdr:from>
    <xdr:to>
      <xdr:col>0</xdr:col>
      <xdr:colOff>2813540</xdr:colOff>
      <xdr:row>0</xdr:row>
      <xdr:rowOff>664752</xdr:rowOff>
    </xdr:to>
    <xdr:pic>
      <xdr:nvPicPr>
        <xdr:cNvPr id="6" name="Рисунок 5" descr="Лого лидер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3078" y="102578"/>
          <a:ext cx="2520462" cy="5621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220470</xdr:colOff>
      <xdr:row>32</xdr:row>
      <xdr:rowOff>57150</xdr:rowOff>
    </xdr:from>
    <xdr:to>
      <xdr:col>14</xdr:col>
      <xdr:colOff>1441967</xdr:colOff>
      <xdr:row>39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07520" y="6505575"/>
          <a:ext cx="1221497" cy="107315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161291</xdr:colOff>
      <xdr:row>42</xdr:row>
      <xdr:rowOff>133350</xdr:rowOff>
    </xdr:from>
    <xdr:to>
      <xdr:col>14</xdr:col>
      <xdr:colOff>1433715</xdr:colOff>
      <xdr:row>50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48341" y="8201025"/>
          <a:ext cx="1272424" cy="116205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148852</xdr:colOff>
      <xdr:row>52</xdr:row>
      <xdr:rowOff>111126</xdr:rowOff>
    </xdr:from>
    <xdr:to>
      <xdr:col>14</xdr:col>
      <xdr:colOff>1461375</xdr:colOff>
      <xdr:row>58</xdr:row>
      <xdr:rowOff>111126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16852" y="9667876"/>
          <a:ext cx="1312523" cy="95250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126584</xdr:colOff>
      <xdr:row>5</xdr:row>
      <xdr:rowOff>95250</xdr:rowOff>
    </xdr:from>
    <xdr:to>
      <xdr:col>14</xdr:col>
      <xdr:colOff>1193937</xdr:colOff>
      <xdr:row>11</xdr:row>
      <xdr:rowOff>66675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13634" y="2171700"/>
          <a:ext cx="1067353" cy="9429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152400</xdr:colOff>
      <xdr:row>85</xdr:row>
      <xdr:rowOff>139809</xdr:rowOff>
    </xdr:from>
    <xdr:to>
      <xdr:col>14</xdr:col>
      <xdr:colOff>1403535</xdr:colOff>
      <xdr:row>91</xdr:row>
      <xdr:rowOff>99128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39450" y="15170259"/>
          <a:ext cx="1251135" cy="93086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93285</xdr:colOff>
      <xdr:row>17</xdr:row>
      <xdr:rowOff>47625</xdr:rowOff>
    </xdr:from>
    <xdr:to>
      <xdr:col>14</xdr:col>
      <xdr:colOff>1331122</xdr:colOff>
      <xdr:row>26</xdr:row>
      <xdr:rowOff>92075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80335" y="4067175"/>
          <a:ext cx="1237837" cy="15017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19050</xdr:colOff>
      <xdr:row>61</xdr:row>
      <xdr:rowOff>89190</xdr:rowOff>
    </xdr:from>
    <xdr:to>
      <xdr:col>14</xdr:col>
      <xdr:colOff>1343025</xdr:colOff>
      <xdr:row>64</xdr:row>
      <xdr:rowOff>79374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6100" y="11233440"/>
          <a:ext cx="1323975" cy="47595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0</xdr:row>
      <xdr:rowOff>76200</xdr:rowOff>
    </xdr:from>
    <xdr:to>
      <xdr:col>2</xdr:col>
      <xdr:colOff>2605228</xdr:colOff>
      <xdr:row>1</xdr:row>
      <xdr:rowOff>200025</xdr:rowOff>
    </xdr:to>
    <xdr:pic>
      <xdr:nvPicPr>
        <xdr:cNvPr id="15" name="Рисунок 14" descr="Лого лидер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00050" y="76200"/>
          <a:ext cx="2548078" cy="609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112499</xdr:colOff>
      <xdr:row>16</xdr:row>
      <xdr:rowOff>101972</xdr:rowOff>
    </xdr:from>
    <xdr:to>
      <xdr:col>13</xdr:col>
      <xdr:colOff>1116021</xdr:colOff>
      <xdr:row>20</xdr:row>
      <xdr:rowOff>168276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676224" y="4178672"/>
          <a:ext cx="1003522" cy="108865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148959</xdr:colOff>
      <xdr:row>10</xdr:row>
      <xdr:rowOff>117101</xdr:rowOff>
    </xdr:from>
    <xdr:to>
      <xdr:col>13</xdr:col>
      <xdr:colOff>1143001</xdr:colOff>
      <xdr:row>13</xdr:row>
      <xdr:rowOff>121954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712684" y="3107951"/>
          <a:ext cx="994042" cy="84622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100294</xdr:colOff>
      <xdr:row>23</xdr:row>
      <xdr:rowOff>130549</xdr:rowOff>
    </xdr:from>
    <xdr:to>
      <xdr:col>13</xdr:col>
      <xdr:colOff>1114425</xdr:colOff>
      <xdr:row>27</xdr:row>
      <xdr:rowOff>168469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664019" y="5474074"/>
          <a:ext cx="1014131" cy="76182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191865</xdr:colOff>
      <xdr:row>5</xdr:row>
      <xdr:rowOff>66194</xdr:rowOff>
    </xdr:from>
    <xdr:to>
      <xdr:col>13</xdr:col>
      <xdr:colOff>1152525</xdr:colOff>
      <xdr:row>7</xdr:row>
      <xdr:rowOff>133981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510990" y="2209319"/>
          <a:ext cx="960660" cy="70278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123825</xdr:colOff>
      <xdr:row>28</xdr:row>
      <xdr:rowOff>173491</xdr:rowOff>
    </xdr:from>
    <xdr:to>
      <xdr:col>13</xdr:col>
      <xdr:colOff>1047751</xdr:colOff>
      <xdr:row>34</xdr:row>
      <xdr:rowOff>93897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687550" y="6421891"/>
          <a:ext cx="923926" cy="100625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57150</xdr:colOff>
      <xdr:row>0</xdr:row>
      <xdr:rowOff>123825</xdr:rowOff>
    </xdr:from>
    <xdr:to>
      <xdr:col>1</xdr:col>
      <xdr:colOff>2605228</xdr:colOff>
      <xdr:row>1</xdr:row>
      <xdr:rowOff>58123</xdr:rowOff>
    </xdr:to>
    <xdr:pic>
      <xdr:nvPicPr>
        <xdr:cNvPr id="8" name="Рисунок 7" descr="Лого лидер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3375" y="123825"/>
          <a:ext cx="2548078" cy="6010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95251</xdr:colOff>
      <xdr:row>6</xdr:row>
      <xdr:rowOff>9526</xdr:rowOff>
    </xdr:from>
    <xdr:to>
      <xdr:col>12</xdr:col>
      <xdr:colOff>1458537</xdr:colOff>
      <xdr:row>10</xdr:row>
      <xdr:rowOff>142875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82051" y="3352801"/>
          <a:ext cx="1363286" cy="78104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76200</xdr:colOff>
      <xdr:row>0</xdr:row>
      <xdr:rowOff>57150</xdr:rowOff>
    </xdr:from>
    <xdr:to>
      <xdr:col>2</xdr:col>
      <xdr:colOff>1843228</xdr:colOff>
      <xdr:row>0</xdr:row>
      <xdr:rowOff>658198</xdr:rowOff>
    </xdr:to>
    <xdr:pic>
      <xdr:nvPicPr>
        <xdr:cNvPr id="5" name="Рисунок 4" descr="Лого лидер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1950" y="57150"/>
          <a:ext cx="2548078" cy="60104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178596</xdr:colOff>
      <xdr:row>37</xdr:row>
      <xdr:rowOff>109538</xdr:rowOff>
    </xdr:from>
    <xdr:ext cx="1002504" cy="785623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41671" y="10348913"/>
          <a:ext cx="1002504" cy="78562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13</xdr:col>
      <xdr:colOff>159286</xdr:colOff>
      <xdr:row>44</xdr:row>
      <xdr:rowOff>85725</xdr:rowOff>
    </xdr:from>
    <xdr:ext cx="1044010" cy="800099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9522361" y="12392025"/>
          <a:ext cx="1044010" cy="80009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13</xdr:col>
      <xdr:colOff>142875</xdr:colOff>
      <xdr:row>48</xdr:row>
      <xdr:rowOff>275818</xdr:rowOff>
    </xdr:from>
    <xdr:ext cx="1038225" cy="746984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05950" y="13687018"/>
          <a:ext cx="1038225" cy="74698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13</xdr:col>
      <xdr:colOff>152400</xdr:colOff>
      <xdr:row>30</xdr:row>
      <xdr:rowOff>260146</xdr:rowOff>
    </xdr:from>
    <xdr:ext cx="1078281" cy="816179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15475" y="8499271"/>
          <a:ext cx="1078281" cy="81617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13</xdr:col>
      <xdr:colOff>76200</xdr:colOff>
      <xdr:row>28</xdr:row>
      <xdr:rowOff>85724</xdr:rowOff>
    </xdr:from>
    <xdr:ext cx="542925" cy="578397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439275" y="7296149"/>
          <a:ext cx="542925" cy="57839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13</xdr:col>
      <xdr:colOff>596869</xdr:colOff>
      <xdr:row>29</xdr:row>
      <xdr:rowOff>0</xdr:rowOff>
    </xdr:from>
    <xdr:ext cx="583363" cy="533400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959944" y="7724775"/>
          <a:ext cx="583363" cy="53340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13</xdr:col>
      <xdr:colOff>152400</xdr:colOff>
      <xdr:row>15</xdr:row>
      <xdr:rowOff>114301</xdr:rowOff>
    </xdr:from>
    <xdr:ext cx="1009650" cy="517192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53525" y="4267201"/>
          <a:ext cx="1009650" cy="51719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13</xdr:col>
      <xdr:colOff>115984</xdr:colOff>
      <xdr:row>58</xdr:row>
      <xdr:rowOff>101973</xdr:rowOff>
    </xdr:from>
    <xdr:to>
      <xdr:col>13</xdr:col>
      <xdr:colOff>1190625</xdr:colOff>
      <xdr:row>60</xdr:row>
      <xdr:rowOff>152765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479059" y="16408773"/>
          <a:ext cx="1074641" cy="64134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123266</xdr:colOff>
      <xdr:row>62</xdr:row>
      <xdr:rowOff>73398</xdr:rowOff>
    </xdr:from>
    <xdr:to>
      <xdr:col>13</xdr:col>
      <xdr:colOff>1190626</xdr:colOff>
      <xdr:row>64</xdr:row>
      <xdr:rowOff>119845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486341" y="17561298"/>
          <a:ext cx="1067360" cy="63699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1</xdr:colOff>
      <xdr:row>21</xdr:row>
      <xdr:rowOff>1</xdr:rowOff>
    </xdr:from>
    <xdr:to>
      <xdr:col>13</xdr:col>
      <xdr:colOff>1247775</xdr:colOff>
      <xdr:row>25</xdr:row>
      <xdr:rowOff>95793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63076" y="6067426"/>
          <a:ext cx="1247774" cy="74349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</xdr:row>
      <xdr:rowOff>476250</xdr:rowOff>
    </xdr:from>
    <xdr:to>
      <xdr:col>14</xdr:col>
      <xdr:colOff>6423</xdr:colOff>
      <xdr:row>8</xdr:row>
      <xdr:rowOff>152399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63075" y="2857500"/>
          <a:ext cx="1282773" cy="819149"/>
        </a:xfrm>
        <a:prstGeom prst="rect">
          <a:avLst/>
        </a:prstGeom>
        <a:effectLst>
          <a:softEdge rad="31750"/>
        </a:effectLst>
      </xdr:spPr>
    </xdr:pic>
    <xdr:clientData/>
  </xdr:twoCellAnchor>
  <xdr:twoCellAnchor editAs="oneCell">
    <xdr:from>
      <xdr:col>1</xdr:col>
      <xdr:colOff>76200</xdr:colOff>
      <xdr:row>0</xdr:row>
      <xdr:rowOff>114300</xdr:rowOff>
    </xdr:from>
    <xdr:to>
      <xdr:col>2</xdr:col>
      <xdr:colOff>1738453</xdr:colOff>
      <xdr:row>0</xdr:row>
      <xdr:rowOff>715348</xdr:rowOff>
    </xdr:to>
    <xdr:pic>
      <xdr:nvPicPr>
        <xdr:cNvPr id="18" name="Рисунок 17" descr="Лого лидер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9550" y="114300"/>
          <a:ext cx="2548078" cy="60104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123825</xdr:colOff>
      <xdr:row>82</xdr:row>
      <xdr:rowOff>104775</xdr:rowOff>
    </xdr:from>
    <xdr:to>
      <xdr:col>12</xdr:col>
      <xdr:colOff>1653127</xdr:colOff>
      <xdr:row>95</xdr:row>
      <xdr:rowOff>133350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91575" y="8667750"/>
          <a:ext cx="1529302" cy="213360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133350</xdr:colOff>
      <xdr:row>220</xdr:row>
      <xdr:rowOff>152399</xdr:rowOff>
    </xdr:from>
    <xdr:to>
      <xdr:col>12</xdr:col>
      <xdr:colOff>1676400</xdr:colOff>
      <xdr:row>234</xdr:row>
      <xdr:rowOff>9524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149220" y="24238225"/>
          <a:ext cx="1543050" cy="217625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152400</xdr:colOff>
      <xdr:row>236</xdr:row>
      <xdr:rowOff>95251</xdr:rowOff>
    </xdr:from>
    <xdr:to>
      <xdr:col>12</xdr:col>
      <xdr:colOff>1685926</xdr:colOff>
      <xdr:row>250</xdr:row>
      <xdr:rowOff>44824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25753" y="14035369"/>
          <a:ext cx="1533526" cy="214592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12</xdr:col>
      <xdr:colOff>110938</xdr:colOff>
      <xdr:row>252</xdr:row>
      <xdr:rowOff>118782</xdr:rowOff>
    </xdr:from>
    <xdr:ext cx="1543050" cy="2124075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84291" y="16905194"/>
          <a:ext cx="1543050" cy="21240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12</xdr:col>
      <xdr:colOff>279376</xdr:colOff>
      <xdr:row>67</xdr:row>
      <xdr:rowOff>104775</xdr:rowOff>
    </xdr:from>
    <xdr:to>
      <xdr:col>12</xdr:col>
      <xdr:colOff>1608582</xdr:colOff>
      <xdr:row>78</xdr:row>
      <xdr:rowOff>95253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442426" y="2381250"/>
          <a:ext cx="1329206" cy="177165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95252</xdr:colOff>
      <xdr:row>125</xdr:row>
      <xdr:rowOff>0</xdr:rowOff>
    </xdr:from>
    <xdr:to>
      <xdr:col>12</xdr:col>
      <xdr:colOff>1681370</xdr:colOff>
      <xdr:row>133</xdr:row>
      <xdr:rowOff>137832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657774" y="16854279"/>
          <a:ext cx="1586118" cy="147182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12</xdr:col>
      <xdr:colOff>154471</xdr:colOff>
      <xdr:row>40</xdr:row>
      <xdr:rowOff>19663</xdr:rowOff>
    </xdr:from>
    <xdr:ext cx="1502051" cy="782094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750123" y="3829663"/>
          <a:ext cx="1502051" cy="78209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133350</xdr:colOff>
      <xdr:row>112</xdr:row>
      <xdr:rowOff>34216</xdr:rowOff>
    </xdr:from>
    <xdr:ext cx="1561195" cy="1499309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877425" y="17083966"/>
          <a:ext cx="1561195" cy="149930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12</xdr:col>
      <xdr:colOff>91523</xdr:colOff>
      <xdr:row>48</xdr:row>
      <xdr:rowOff>113059</xdr:rowOff>
    </xdr:from>
    <xdr:to>
      <xdr:col>12</xdr:col>
      <xdr:colOff>1765419</xdr:colOff>
      <xdr:row>58</xdr:row>
      <xdr:rowOff>16281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687175" y="5248276"/>
          <a:ext cx="1673896" cy="1559743"/>
        </a:xfrm>
        <a:prstGeom prst="rect">
          <a:avLst/>
        </a:prstGeom>
      </xdr:spPr>
    </xdr:pic>
    <xdr:clientData/>
  </xdr:twoCellAnchor>
  <xdr:twoCellAnchor editAs="oneCell">
    <xdr:from>
      <xdr:col>12</xdr:col>
      <xdr:colOff>273329</xdr:colOff>
      <xdr:row>4</xdr:row>
      <xdr:rowOff>58824</xdr:rowOff>
    </xdr:from>
    <xdr:to>
      <xdr:col>12</xdr:col>
      <xdr:colOff>1651830</xdr:colOff>
      <xdr:row>4</xdr:row>
      <xdr:rowOff>902805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835851" y="1938976"/>
          <a:ext cx="1378501" cy="843981"/>
        </a:xfrm>
        <a:prstGeom prst="rect">
          <a:avLst/>
        </a:prstGeom>
      </xdr:spPr>
    </xdr:pic>
    <xdr:clientData/>
  </xdr:twoCellAnchor>
  <xdr:twoCellAnchor editAs="oneCell">
    <xdr:from>
      <xdr:col>12</xdr:col>
      <xdr:colOff>41413</xdr:colOff>
      <xdr:row>166</xdr:row>
      <xdr:rowOff>143002</xdr:rowOff>
    </xdr:from>
    <xdr:to>
      <xdr:col>12</xdr:col>
      <xdr:colOff>1764196</xdr:colOff>
      <xdr:row>174</xdr:row>
      <xdr:rowOff>62202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603935" y="21421024"/>
          <a:ext cx="1722783" cy="1244419"/>
        </a:xfrm>
        <a:prstGeom prst="rect">
          <a:avLst/>
        </a:prstGeom>
      </xdr:spPr>
    </xdr:pic>
    <xdr:clientData/>
  </xdr:twoCellAnchor>
  <xdr:twoCellAnchor editAs="oneCell">
    <xdr:from>
      <xdr:col>12</xdr:col>
      <xdr:colOff>25986</xdr:colOff>
      <xdr:row>179</xdr:row>
      <xdr:rowOff>24848</xdr:rowOff>
    </xdr:from>
    <xdr:to>
      <xdr:col>12</xdr:col>
      <xdr:colOff>1697934</xdr:colOff>
      <xdr:row>186</xdr:row>
      <xdr:rowOff>24850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588508" y="23456348"/>
          <a:ext cx="1671948" cy="1159566"/>
        </a:xfrm>
        <a:prstGeom prst="rect">
          <a:avLst/>
        </a:prstGeom>
      </xdr:spPr>
    </xdr:pic>
    <xdr:clientData/>
  </xdr:twoCellAnchor>
  <xdr:twoCellAnchor editAs="oneCell">
    <xdr:from>
      <xdr:col>12</xdr:col>
      <xdr:colOff>33130</xdr:colOff>
      <xdr:row>99</xdr:row>
      <xdr:rowOff>132523</xdr:rowOff>
    </xdr:from>
    <xdr:to>
      <xdr:col>12</xdr:col>
      <xdr:colOff>1765852</xdr:colOff>
      <xdr:row>108</xdr:row>
      <xdr:rowOff>52634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595652" y="12614414"/>
          <a:ext cx="1732722" cy="1410982"/>
        </a:xfrm>
        <a:prstGeom prst="rect">
          <a:avLst/>
        </a:prstGeom>
      </xdr:spPr>
    </xdr:pic>
    <xdr:clientData/>
  </xdr:twoCellAnchor>
  <xdr:oneCellAnchor>
    <xdr:from>
      <xdr:col>12</xdr:col>
      <xdr:colOff>133350</xdr:colOff>
      <xdr:row>204</xdr:row>
      <xdr:rowOff>152399</xdr:rowOff>
    </xdr:from>
    <xdr:ext cx="1543050" cy="2053478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496115" y="28503281"/>
          <a:ext cx="1543050" cy="205347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14</xdr:col>
      <xdr:colOff>0</xdr:colOff>
      <xdr:row>54</xdr:row>
      <xdr:rowOff>112061</xdr:rowOff>
    </xdr:from>
    <xdr:ext cx="1676400" cy="1304924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013206" y="11609296"/>
          <a:ext cx="1676400" cy="1304924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39</xdr:row>
      <xdr:rowOff>22412</xdr:rowOff>
    </xdr:from>
    <xdr:ext cx="1715522" cy="952500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277078" y="9166412"/>
          <a:ext cx="1715522" cy="952500"/>
        </a:xfrm>
        <a:prstGeom prst="rect">
          <a:avLst/>
        </a:prstGeom>
      </xdr:spPr>
    </xdr:pic>
    <xdr:clientData/>
  </xdr:oneCellAnchor>
  <xdr:oneCellAnchor>
    <xdr:from>
      <xdr:col>12</xdr:col>
      <xdr:colOff>39756</xdr:colOff>
      <xdr:row>151</xdr:row>
      <xdr:rowOff>165651</xdr:rowOff>
    </xdr:from>
    <xdr:ext cx="1732722" cy="1332054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097285" y="25065122"/>
          <a:ext cx="1732722" cy="1332054"/>
        </a:xfrm>
        <a:prstGeom prst="rect">
          <a:avLst/>
        </a:prstGeom>
      </xdr:spPr>
    </xdr:pic>
    <xdr:clientData/>
  </xdr:oneCellAnchor>
  <xdr:oneCellAnchor>
    <xdr:from>
      <xdr:col>12</xdr:col>
      <xdr:colOff>95252</xdr:colOff>
      <xdr:row>140</xdr:row>
      <xdr:rowOff>90767</xdr:rowOff>
    </xdr:from>
    <xdr:ext cx="1586118" cy="1392892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51811" y="25304002"/>
          <a:ext cx="1586118" cy="139289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25986</xdr:colOff>
      <xdr:row>192</xdr:row>
      <xdr:rowOff>24848</xdr:rowOff>
    </xdr:from>
    <xdr:ext cx="1671948" cy="1098178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282545" y="31367701"/>
          <a:ext cx="1671948" cy="1098178"/>
        </a:xfrm>
        <a:prstGeom prst="rect">
          <a:avLst/>
        </a:prstGeom>
      </xdr:spPr>
    </xdr:pic>
    <xdr:clientData/>
  </xdr:oneCellAnchor>
  <xdr:twoCellAnchor editAs="oneCell">
    <xdr:from>
      <xdr:col>12</xdr:col>
      <xdr:colOff>62753</xdr:colOff>
      <xdr:row>10</xdr:row>
      <xdr:rowOff>350184</xdr:rowOff>
    </xdr:from>
    <xdr:to>
      <xdr:col>12</xdr:col>
      <xdr:colOff>1732428</xdr:colOff>
      <xdr:row>16</xdr:row>
      <xdr:rowOff>226919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02503" y="5579409"/>
          <a:ext cx="1669675" cy="210558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0</xdr:row>
      <xdr:rowOff>85725</xdr:rowOff>
    </xdr:from>
    <xdr:to>
      <xdr:col>2</xdr:col>
      <xdr:colOff>1586053</xdr:colOff>
      <xdr:row>0</xdr:row>
      <xdr:rowOff>686773</xdr:rowOff>
    </xdr:to>
    <xdr:pic>
      <xdr:nvPicPr>
        <xdr:cNvPr id="28" name="Рисунок 27" descr="Лого лидер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28625" y="85725"/>
          <a:ext cx="2548078" cy="60104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75178</xdr:colOff>
      <xdr:row>10</xdr:row>
      <xdr:rowOff>114299</xdr:rowOff>
    </xdr:from>
    <xdr:to>
      <xdr:col>12</xdr:col>
      <xdr:colOff>923925</xdr:colOff>
      <xdr:row>10</xdr:row>
      <xdr:rowOff>1371600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71428" y="11963399"/>
          <a:ext cx="848747" cy="1257301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12</xdr:row>
      <xdr:rowOff>66676</xdr:rowOff>
    </xdr:from>
    <xdr:to>
      <xdr:col>13</xdr:col>
      <xdr:colOff>6948</xdr:colOff>
      <xdr:row>12</xdr:row>
      <xdr:rowOff>885825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15300" y="13611226"/>
          <a:ext cx="1035648" cy="819149"/>
        </a:xfrm>
        <a:prstGeom prst="rect">
          <a:avLst/>
        </a:prstGeom>
      </xdr:spPr>
    </xdr:pic>
    <xdr:clientData/>
  </xdr:twoCellAnchor>
  <xdr:oneCellAnchor>
    <xdr:from>
      <xdr:col>12</xdr:col>
      <xdr:colOff>19050</xdr:colOff>
      <xdr:row>14</xdr:row>
      <xdr:rowOff>47628</xdr:rowOff>
    </xdr:from>
    <xdr:ext cx="1003389" cy="781047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15300" y="15278103"/>
          <a:ext cx="1003389" cy="781047"/>
        </a:xfrm>
        <a:prstGeom prst="rect">
          <a:avLst/>
        </a:prstGeom>
      </xdr:spPr>
    </xdr:pic>
    <xdr:clientData/>
  </xdr:oneCellAnchor>
  <xdr:twoCellAnchor editAs="oneCell">
    <xdr:from>
      <xdr:col>12</xdr:col>
      <xdr:colOff>90010</xdr:colOff>
      <xdr:row>4</xdr:row>
      <xdr:rowOff>85725</xdr:rowOff>
    </xdr:from>
    <xdr:to>
      <xdr:col>12</xdr:col>
      <xdr:colOff>923926</xdr:colOff>
      <xdr:row>4</xdr:row>
      <xdr:rowOff>1371600</xdr:rowOff>
    </xdr:to>
    <xdr:pic>
      <xdr:nvPicPr>
        <xdr:cNvPr id="7" name="Изображение 8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86260" y="3019425"/>
          <a:ext cx="833916" cy="1285875"/>
        </a:xfrm>
        <a:prstGeom prst="rect">
          <a:avLst/>
        </a:prstGeom>
      </xdr:spPr>
    </xdr:pic>
    <xdr:clientData/>
  </xdr:twoCellAnchor>
  <xdr:twoCellAnchor editAs="oneCell">
    <xdr:from>
      <xdr:col>12</xdr:col>
      <xdr:colOff>180976</xdr:colOff>
      <xdr:row>6</xdr:row>
      <xdr:rowOff>87087</xdr:rowOff>
    </xdr:from>
    <xdr:to>
      <xdr:col>12</xdr:col>
      <xdr:colOff>942976</xdr:colOff>
      <xdr:row>6</xdr:row>
      <xdr:rowOff>1376870</xdr:rowOff>
    </xdr:to>
    <xdr:pic>
      <xdr:nvPicPr>
        <xdr:cNvPr id="9" name="Изображение 1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77226" y="5992587"/>
          <a:ext cx="762000" cy="1289783"/>
        </a:xfrm>
        <a:prstGeom prst="rect">
          <a:avLst/>
        </a:prstGeom>
      </xdr:spPr>
    </xdr:pic>
    <xdr:clientData/>
  </xdr:twoCellAnchor>
  <xdr:oneCellAnchor>
    <xdr:from>
      <xdr:col>12</xdr:col>
      <xdr:colOff>28576</xdr:colOff>
      <xdr:row>5</xdr:row>
      <xdr:rowOff>266700</xdr:rowOff>
    </xdr:from>
    <xdr:ext cx="1601361" cy="923925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58126" y="4210050"/>
          <a:ext cx="1601361" cy="923925"/>
        </a:xfrm>
        <a:prstGeom prst="rect">
          <a:avLst/>
        </a:prstGeom>
      </xdr:spPr>
    </xdr:pic>
    <xdr:clientData/>
  </xdr:oneCellAnchor>
  <xdr:twoCellAnchor editAs="oneCell">
    <xdr:from>
      <xdr:col>12</xdr:col>
      <xdr:colOff>119519</xdr:colOff>
      <xdr:row>15</xdr:row>
      <xdr:rowOff>147486</xdr:rowOff>
    </xdr:from>
    <xdr:to>
      <xdr:col>12</xdr:col>
      <xdr:colOff>983934</xdr:colOff>
      <xdr:row>15</xdr:row>
      <xdr:rowOff>974317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619084">
          <a:off x="7967861" y="16845069"/>
          <a:ext cx="826831" cy="864415"/>
        </a:xfrm>
        <a:prstGeom prst="rect">
          <a:avLst/>
        </a:prstGeom>
      </xdr:spPr>
    </xdr:pic>
    <xdr:clientData/>
  </xdr:twoCellAnchor>
  <xdr:oneCellAnchor>
    <xdr:from>
      <xdr:col>12</xdr:col>
      <xdr:colOff>9525</xdr:colOff>
      <xdr:row>7</xdr:row>
      <xdr:rowOff>48987</xdr:rowOff>
    </xdr:from>
    <xdr:ext cx="923925" cy="1289783"/>
    <xdr:pic>
      <xdr:nvPicPr>
        <xdr:cNvPr id="11" name="Изображение 1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105775" y="7440387"/>
          <a:ext cx="923925" cy="1289783"/>
        </a:xfrm>
        <a:prstGeom prst="rect">
          <a:avLst/>
        </a:prstGeom>
      </xdr:spPr>
    </xdr:pic>
    <xdr:clientData/>
  </xdr:oneCellAnchor>
  <xdr:oneCellAnchor>
    <xdr:from>
      <xdr:col>12</xdr:col>
      <xdr:colOff>75178</xdr:colOff>
      <xdr:row>9</xdr:row>
      <xdr:rowOff>114299</xdr:rowOff>
    </xdr:from>
    <xdr:ext cx="934471" cy="1257301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71428" y="10477499"/>
          <a:ext cx="934471" cy="1257301"/>
        </a:xfrm>
        <a:prstGeom prst="rect">
          <a:avLst/>
        </a:prstGeom>
      </xdr:spPr>
    </xdr:pic>
    <xdr:clientData/>
  </xdr:oneCellAnchor>
  <xdr:oneCellAnchor>
    <xdr:from>
      <xdr:col>12</xdr:col>
      <xdr:colOff>56127</xdr:colOff>
      <xdr:row>8</xdr:row>
      <xdr:rowOff>314325</xdr:rowOff>
    </xdr:from>
    <xdr:ext cx="943997" cy="952500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52377" y="9191625"/>
          <a:ext cx="943997" cy="952500"/>
        </a:xfrm>
        <a:prstGeom prst="rect">
          <a:avLst/>
        </a:prstGeom>
      </xdr:spPr>
    </xdr:pic>
    <xdr:clientData/>
  </xdr:oneCellAnchor>
  <xdr:twoCellAnchor editAs="oneCell">
    <xdr:from>
      <xdr:col>12</xdr:col>
      <xdr:colOff>219075</xdr:colOff>
      <xdr:row>18</xdr:row>
      <xdr:rowOff>24858</xdr:rowOff>
    </xdr:from>
    <xdr:to>
      <xdr:col>12</xdr:col>
      <xdr:colOff>1019174</xdr:colOff>
      <xdr:row>18</xdr:row>
      <xdr:rowOff>1457325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15325" y="19913058"/>
          <a:ext cx="800099" cy="1432467"/>
        </a:xfrm>
        <a:prstGeom prst="rect">
          <a:avLst/>
        </a:prstGeom>
      </xdr:spPr>
    </xdr:pic>
    <xdr:clientData/>
  </xdr:twoCellAnchor>
  <xdr:twoCellAnchor editAs="oneCell">
    <xdr:from>
      <xdr:col>12</xdr:col>
      <xdr:colOff>420879</xdr:colOff>
      <xdr:row>17</xdr:row>
      <xdr:rowOff>40183</xdr:rowOff>
    </xdr:from>
    <xdr:to>
      <xdr:col>13</xdr:col>
      <xdr:colOff>171450</xdr:colOff>
      <xdr:row>17</xdr:row>
      <xdr:rowOff>1485899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793729" y="17137558"/>
          <a:ext cx="798321" cy="144571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0</xdr:row>
      <xdr:rowOff>142875</xdr:rowOff>
    </xdr:from>
    <xdr:to>
      <xdr:col>2</xdr:col>
      <xdr:colOff>1976578</xdr:colOff>
      <xdr:row>0</xdr:row>
      <xdr:rowOff>743923</xdr:rowOff>
    </xdr:to>
    <xdr:pic>
      <xdr:nvPicPr>
        <xdr:cNvPr id="17" name="Рисунок 16" descr="Лого лидер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47675" y="142875"/>
          <a:ext cx="2548078" cy="60104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154471</xdr:colOff>
      <xdr:row>72</xdr:row>
      <xdr:rowOff>19663</xdr:rowOff>
    </xdr:from>
    <xdr:ext cx="1502051" cy="782094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079771" y="14564338"/>
          <a:ext cx="1502051" cy="78209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13</xdr:col>
      <xdr:colOff>165606</xdr:colOff>
      <xdr:row>86</xdr:row>
      <xdr:rowOff>102477</xdr:rowOff>
    </xdr:from>
    <xdr:to>
      <xdr:col>14</xdr:col>
      <xdr:colOff>47264</xdr:colOff>
      <xdr:row>91</xdr:row>
      <xdr:rowOff>42334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955689" y="18538644"/>
          <a:ext cx="1680825" cy="89235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0</xdr:row>
      <xdr:rowOff>142875</xdr:rowOff>
    </xdr:from>
    <xdr:to>
      <xdr:col>2</xdr:col>
      <xdr:colOff>1547953</xdr:colOff>
      <xdr:row>0</xdr:row>
      <xdr:rowOff>743923</xdr:rowOff>
    </xdr:to>
    <xdr:pic>
      <xdr:nvPicPr>
        <xdr:cNvPr id="22" name="Рисунок 21" descr="Лого лидер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0525" y="142875"/>
          <a:ext cx="2548078" cy="601048"/>
        </a:xfrm>
        <a:prstGeom prst="rect">
          <a:avLst/>
        </a:prstGeom>
      </xdr:spPr>
    </xdr:pic>
    <xdr:clientData/>
  </xdr:twoCellAnchor>
  <xdr:oneCellAnchor>
    <xdr:from>
      <xdr:col>13</xdr:col>
      <xdr:colOff>371475</xdr:colOff>
      <xdr:row>31</xdr:row>
      <xdr:rowOff>38101</xdr:rowOff>
    </xdr:from>
    <xdr:ext cx="1152525" cy="590380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773150" y="5629276"/>
          <a:ext cx="1152525" cy="59038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13</xdr:col>
      <xdr:colOff>285751</xdr:colOff>
      <xdr:row>22</xdr:row>
      <xdr:rowOff>133351</xdr:rowOff>
    </xdr:from>
    <xdr:to>
      <xdr:col>13</xdr:col>
      <xdr:colOff>1533525</xdr:colOff>
      <xdr:row>25</xdr:row>
      <xdr:rowOff>152943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687426" y="3867151"/>
          <a:ext cx="1247774" cy="648242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13</xdr:row>
      <xdr:rowOff>133350</xdr:rowOff>
    </xdr:from>
    <xdr:to>
      <xdr:col>13</xdr:col>
      <xdr:colOff>1425648</xdr:colOff>
      <xdr:row>18</xdr:row>
      <xdr:rowOff>38099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544550" y="2352675"/>
          <a:ext cx="1282773" cy="714374"/>
        </a:xfrm>
        <a:prstGeom prst="rect">
          <a:avLst/>
        </a:prstGeom>
        <a:effectLst>
          <a:softEdge rad="31750"/>
        </a:effectLst>
      </xdr:spPr>
    </xdr:pic>
    <xdr:clientData/>
  </xdr:twoCellAnchor>
  <xdr:twoCellAnchor editAs="oneCell">
    <xdr:from>
      <xdr:col>13</xdr:col>
      <xdr:colOff>176892</xdr:colOff>
      <xdr:row>41</xdr:row>
      <xdr:rowOff>65918</xdr:rowOff>
    </xdr:from>
    <xdr:to>
      <xdr:col>13</xdr:col>
      <xdr:colOff>1700892</xdr:colOff>
      <xdr:row>48</xdr:row>
      <xdr:rowOff>27215</xdr:rowOff>
    </xdr:to>
    <xdr:pic>
      <xdr:nvPicPr>
        <xdr:cNvPr id="11" name="Рисунок 10" descr="Лидер-Периметр СПТБ (СПТ+КПЛ+болт)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960928" y="9917489"/>
          <a:ext cx="1524000" cy="1294797"/>
        </a:xfrm>
        <a:prstGeom prst="rect">
          <a:avLst/>
        </a:prstGeom>
      </xdr:spPr>
    </xdr:pic>
    <xdr:clientData/>
  </xdr:twoCellAnchor>
  <xdr:twoCellAnchor editAs="oneCell">
    <xdr:from>
      <xdr:col>13</xdr:col>
      <xdr:colOff>149678</xdr:colOff>
      <xdr:row>5</xdr:row>
      <xdr:rowOff>81643</xdr:rowOff>
    </xdr:from>
    <xdr:to>
      <xdr:col>13</xdr:col>
      <xdr:colOff>454478</xdr:colOff>
      <xdr:row>7</xdr:row>
      <xdr:rowOff>153761</xdr:rowOff>
    </xdr:to>
    <xdr:pic>
      <xdr:nvPicPr>
        <xdr:cNvPr id="12" name="Рисунок 11" descr="СКПО мал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933714" y="2286000"/>
          <a:ext cx="304800" cy="752475"/>
        </a:xfrm>
        <a:prstGeom prst="rect">
          <a:avLst/>
        </a:prstGeom>
      </xdr:spPr>
    </xdr:pic>
    <xdr:clientData/>
  </xdr:twoCellAnchor>
  <xdr:twoCellAnchor editAs="oneCell">
    <xdr:from>
      <xdr:col>13</xdr:col>
      <xdr:colOff>27213</xdr:colOff>
      <xdr:row>8</xdr:row>
      <xdr:rowOff>258536</xdr:rowOff>
    </xdr:from>
    <xdr:to>
      <xdr:col>13</xdr:col>
      <xdr:colOff>589188</xdr:colOff>
      <xdr:row>11</xdr:row>
      <xdr:rowOff>9525</xdr:rowOff>
    </xdr:to>
    <xdr:pic>
      <xdr:nvPicPr>
        <xdr:cNvPr id="13" name="Рисунок 12" descr="МППО мал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811249" y="3483429"/>
          <a:ext cx="561975" cy="771525"/>
        </a:xfrm>
        <a:prstGeom prst="rect">
          <a:avLst/>
        </a:prstGeom>
      </xdr:spPr>
    </xdr:pic>
    <xdr:clientData/>
  </xdr:twoCellAnchor>
  <xdr:twoCellAnchor editAs="oneCell">
    <xdr:from>
      <xdr:col>13</xdr:col>
      <xdr:colOff>843643</xdr:colOff>
      <xdr:row>5</xdr:row>
      <xdr:rowOff>81643</xdr:rowOff>
    </xdr:from>
    <xdr:to>
      <xdr:col>13</xdr:col>
      <xdr:colOff>1768928</xdr:colOff>
      <xdr:row>8</xdr:row>
      <xdr:rowOff>4898</xdr:rowOff>
    </xdr:to>
    <xdr:pic>
      <xdr:nvPicPr>
        <xdr:cNvPr id="15" name="Рисунок 14" descr="СКПО забор 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4627679" y="2286000"/>
          <a:ext cx="925285" cy="943791"/>
        </a:xfrm>
        <a:prstGeom prst="rect">
          <a:avLst/>
        </a:prstGeom>
      </xdr:spPr>
    </xdr:pic>
    <xdr:clientData/>
  </xdr:twoCellAnchor>
  <xdr:twoCellAnchor editAs="oneCell">
    <xdr:from>
      <xdr:col>13</xdr:col>
      <xdr:colOff>846980</xdr:colOff>
      <xdr:row>8</xdr:row>
      <xdr:rowOff>108856</xdr:rowOff>
    </xdr:from>
    <xdr:to>
      <xdr:col>13</xdr:col>
      <xdr:colOff>1673678</xdr:colOff>
      <xdr:row>10</xdr:row>
      <xdr:rowOff>304799</xdr:rowOff>
    </xdr:to>
    <xdr:pic>
      <xdr:nvPicPr>
        <xdr:cNvPr id="16" name="Рисунок 15" descr="Лидер-Периметр МППО + КПНЛ 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631016" y="3333749"/>
          <a:ext cx="826698" cy="8763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133345</xdr:colOff>
      <xdr:row>4</xdr:row>
      <xdr:rowOff>142877</xdr:rowOff>
    </xdr:from>
    <xdr:ext cx="885829" cy="891084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8772520" y="2819402"/>
          <a:ext cx="885829" cy="89108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100078</xdr:colOff>
      <xdr:row>25</xdr:row>
      <xdr:rowOff>3940</xdr:rowOff>
    </xdr:from>
    <xdr:ext cx="919098" cy="734575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39253" y="12519790"/>
          <a:ext cx="919098" cy="7345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12</xdr:col>
      <xdr:colOff>192541</xdr:colOff>
      <xdr:row>24</xdr:row>
      <xdr:rowOff>98611</xdr:rowOff>
    </xdr:from>
    <xdr:to>
      <xdr:col>12</xdr:col>
      <xdr:colOff>822168</xdr:colOff>
      <xdr:row>24</xdr:row>
      <xdr:rowOff>828675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31716" y="11128561"/>
          <a:ext cx="629627" cy="73006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85725</xdr:colOff>
      <xdr:row>27</xdr:row>
      <xdr:rowOff>190501</xdr:rowOff>
    </xdr:from>
    <xdr:to>
      <xdr:col>12</xdr:col>
      <xdr:colOff>942975</xdr:colOff>
      <xdr:row>30</xdr:row>
      <xdr:rowOff>119290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24900" y="15249526"/>
          <a:ext cx="857250" cy="64316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12</xdr:col>
      <xdr:colOff>142874</xdr:colOff>
      <xdr:row>17</xdr:row>
      <xdr:rowOff>1</xdr:rowOff>
    </xdr:from>
    <xdr:ext cx="782540" cy="590550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8782049" y="8096251"/>
          <a:ext cx="782540" cy="59055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104774</xdr:colOff>
      <xdr:row>12</xdr:row>
      <xdr:rowOff>250453</xdr:rowOff>
    </xdr:from>
    <xdr:ext cx="978205" cy="759197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58199" y="4470028"/>
          <a:ext cx="978205" cy="75919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12</xdr:col>
      <xdr:colOff>201145</xdr:colOff>
      <xdr:row>23</xdr:row>
      <xdr:rowOff>70037</xdr:rowOff>
    </xdr:from>
    <xdr:to>
      <xdr:col>12</xdr:col>
      <xdr:colOff>930644</xdr:colOff>
      <xdr:row>23</xdr:row>
      <xdr:rowOff>838200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40320" y="9652187"/>
          <a:ext cx="729499" cy="76816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19050</xdr:colOff>
      <xdr:row>26</xdr:row>
      <xdr:rowOff>40104</xdr:rowOff>
    </xdr:from>
    <xdr:to>
      <xdr:col>13</xdr:col>
      <xdr:colOff>9525</xdr:colOff>
      <xdr:row>26</xdr:row>
      <xdr:rowOff>735102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58225" y="13946604"/>
          <a:ext cx="1114425" cy="694998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0</xdr:row>
      <xdr:rowOff>76200</xdr:rowOff>
    </xdr:from>
    <xdr:to>
      <xdr:col>2</xdr:col>
      <xdr:colOff>2090878</xdr:colOff>
      <xdr:row>0</xdr:row>
      <xdr:rowOff>677248</xdr:rowOff>
    </xdr:to>
    <xdr:pic>
      <xdr:nvPicPr>
        <xdr:cNvPr id="12" name="Рисунок 11" descr="Лого лидер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47675" y="76200"/>
          <a:ext cx="2548078" cy="60104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95249</xdr:colOff>
      <xdr:row>6</xdr:row>
      <xdr:rowOff>308722</xdr:rowOff>
    </xdr:from>
    <xdr:ext cx="1637120" cy="1343025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792449" y="2756647"/>
          <a:ext cx="1637120" cy="134302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</xdr:col>
      <xdr:colOff>141195</xdr:colOff>
      <xdr:row>0</xdr:row>
      <xdr:rowOff>59950</xdr:rowOff>
    </xdr:from>
    <xdr:to>
      <xdr:col>2</xdr:col>
      <xdr:colOff>1676401</xdr:colOff>
      <xdr:row>0</xdr:row>
      <xdr:rowOff>737821</xdr:rowOff>
    </xdr:to>
    <xdr:pic>
      <xdr:nvPicPr>
        <xdr:cNvPr id="3" name="Рисунок 2" descr="Лого лидер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4570" y="59950"/>
          <a:ext cx="2868706" cy="6778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116150</xdr:colOff>
      <xdr:row>10</xdr:row>
      <xdr:rowOff>47625</xdr:rowOff>
    </xdr:from>
    <xdr:to>
      <xdr:col>18</xdr:col>
      <xdr:colOff>1724024</xdr:colOff>
      <xdr:row>12</xdr:row>
      <xdr:rowOff>170889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174675" y="6143625"/>
          <a:ext cx="1607874" cy="7143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18</xdr:col>
      <xdr:colOff>133350</xdr:colOff>
      <xdr:row>7</xdr:row>
      <xdr:rowOff>95251</xdr:rowOff>
    </xdr:from>
    <xdr:to>
      <xdr:col>18</xdr:col>
      <xdr:colOff>1714500</xdr:colOff>
      <xdr:row>9</xdr:row>
      <xdr:rowOff>155323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191875" y="5305426"/>
          <a:ext cx="1581150" cy="65062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18</xdr:col>
      <xdr:colOff>117301</xdr:colOff>
      <xdr:row>25</xdr:row>
      <xdr:rowOff>33618</xdr:rowOff>
    </xdr:from>
    <xdr:to>
      <xdr:col>18</xdr:col>
      <xdr:colOff>1699855</xdr:colOff>
      <xdr:row>32</xdr:row>
      <xdr:rowOff>134471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934654" y="6801971"/>
          <a:ext cx="1582554" cy="119902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18</xdr:col>
      <xdr:colOff>154080</xdr:colOff>
      <xdr:row>112</xdr:row>
      <xdr:rowOff>11206</xdr:rowOff>
    </xdr:from>
    <xdr:to>
      <xdr:col>18</xdr:col>
      <xdr:colOff>1731008</xdr:colOff>
      <xdr:row>117</xdr:row>
      <xdr:rowOff>107017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887139" y="57620647"/>
          <a:ext cx="1576928" cy="112675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18</xdr:col>
      <xdr:colOff>125506</xdr:colOff>
      <xdr:row>89</xdr:row>
      <xdr:rowOff>0</xdr:rowOff>
    </xdr:from>
    <xdr:to>
      <xdr:col>18</xdr:col>
      <xdr:colOff>1728676</xdr:colOff>
      <xdr:row>95</xdr:row>
      <xdr:rowOff>160246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813741" y="49283471"/>
          <a:ext cx="1603170" cy="13592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18</xdr:col>
      <xdr:colOff>112619</xdr:colOff>
      <xdr:row>167</xdr:row>
      <xdr:rowOff>134470</xdr:rowOff>
    </xdr:from>
    <xdr:to>
      <xdr:col>18</xdr:col>
      <xdr:colOff>1722344</xdr:colOff>
      <xdr:row>170</xdr:row>
      <xdr:rowOff>225237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845678" y="40027411"/>
          <a:ext cx="1609725" cy="99844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18</xdr:col>
      <xdr:colOff>89648</xdr:colOff>
      <xdr:row>157</xdr:row>
      <xdr:rowOff>145676</xdr:rowOff>
    </xdr:from>
    <xdr:ext cx="1669240" cy="1393012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822707" y="37920705"/>
          <a:ext cx="1669240" cy="1393012"/>
        </a:xfrm>
        <a:prstGeom prst="rect">
          <a:avLst/>
        </a:prstGeom>
        <a:effectLst>
          <a:softEdge rad="31750"/>
        </a:effectLst>
      </xdr:spPr>
    </xdr:pic>
    <xdr:clientData/>
  </xdr:oneCellAnchor>
  <xdr:oneCellAnchor>
    <xdr:from>
      <xdr:col>18</xdr:col>
      <xdr:colOff>62657</xdr:colOff>
      <xdr:row>15</xdr:row>
      <xdr:rowOff>0</xdr:rowOff>
    </xdr:from>
    <xdr:ext cx="1764268" cy="1400735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880010" y="5199529"/>
          <a:ext cx="1764268" cy="1400735"/>
        </a:xfrm>
        <a:prstGeom prst="rect">
          <a:avLst/>
        </a:prstGeom>
        <a:effectLst>
          <a:softEdge rad="31750"/>
        </a:effectLst>
      </xdr:spPr>
    </xdr:pic>
    <xdr:clientData/>
  </xdr:oneCellAnchor>
  <xdr:oneCellAnchor>
    <xdr:from>
      <xdr:col>18</xdr:col>
      <xdr:colOff>67235</xdr:colOff>
      <xdr:row>171</xdr:row>
      <xdr:rowOff>268941</xdr:rowOff>
    </xdr:from>
    <xdr:ext cx="1745634" cy="1725706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884588" y="35085617"/>
          <a:ext cx="1745634" cy="1725706"/>
        </a:xfrm>
        <a:prstGeom prst="rect">
          <a:avLst/>
        </a:prstGeom>
        <a:effectLst>
          <a:softEdge rad="31750"/>
        </a:effectLst>
      </xdr:spPr>
    </xdr:pic>
    <xdr:clientData/>
  </xdr:oneCellAnchor>
  <xdr:oneCellAnchor>
    <xdr:from>
      <xdr:col>18</xdr:col>
      <xdr:colOff>103095</xdr:colOff>
      <xdr:row>38</xdr:row>
      <xdr:rowOff>11206</xdr:rowOff>
    </xdr:from>
    <xdr:ext cx="1603170" cy="1359275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791330" y="39926559"/>
          <a:ext cx="1603170" cy="13592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18</xdr:col>
      <xdr:colOff>120463</xdr:colOff>
      <xdr:row>141</xdr:row>
      <xdr:rowOff>0</xdr:rowOff>
    </xdr:from>
    <xdr:ext cx="1576928" cy="1126752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853522" y="49238647"/>
          <a:ext cx="1576928" cy="112675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18</xdr:col>
      <xdr:colOff>125506</xdr:colOff>
      <xdr:row>148</xdr:row>
      <xdr:rowOff>0</xdr:rowOff>
    </xdr:from>
    <xdr:ext cx="1603170" cy="1359275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858565" y="51031588"/>
          <a:ext cx="1603170" cy="13592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17</xdr:col>
      <xdr:colOff>806823</xdr:colOff>
      <xdr:row>98</xdr:row>
      <xdr:rowOff>0</xdr:rowOff>
    </xdr:from>
    <xdr:ext cx="1842296" cy="2039469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677029" y="53777029"/>
          <a:ext cx="1842296" cy="2039469"/>
        </a:xfrm>
        <a:prstGeom prst="rect">
          <a:avLst/>
        </a:prstGeom>
        <a:effectLst>
          <a:softEdge rad="31750"/>
        </a:effectLst>
      </xdr:spPr>
    </xdr:pic>
    <xdr:clientData/>
  </xdr:oneCellAnchor>
  <xdr:oneCellAnchor>
    <xdr:from>
      <xdr:col>18</xdr:col>
      <xdr:colOff>0</xdr:colOff>
      <xdr:row>122</xdr:row>
      <xdr:rowOff>156882</xdr:rowOff>
    </xdr:from>
    <xdr:ext cx="1842296" cy="2039469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733059" y="46560441"/>
          <a:ext cx="1842296" cy="2039469"/>
        </a:xfrm>
        <a:prstGeom prst="rect">
          <a:avLst/>
        </a:prstGeom>
        <a:effectLst>
          <a:softEdge rad="31750"/>
        </a:effectLst>
      </xdr:spPr>
    </xdr:pic>
    <xdr:clientData/>
  </xdr:oneCellAnchor>
  <xdr:oneCellAnchor>
    <xdr:from>
      <xdr:col>18</xdr:col>
      <xdr:colOff>134470</xdr:colOff>
      <xdr:row>51</xdr:row>
      <xdr:rowOff>123264</xdr:rowOff>
    </xdr:from>
    <xdr:ext cx="1603170" cy="1359275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867529" y="43265911"/>
          <a:ext cx="1603170" cy="13592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18</xdr:col>
      <xdr:colOff>123264</xdr:colOff>
      <xdr:row>64</xdr:row>
      <xdr:rowOff>56029</xdr:rowOff>
    </xdr:from>
    <xdr:ext cx="1603170" cy="1359275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856323" y="46291500"/>
          <a:ext cx="1603170" cy="13592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</xdr:col>
      <xdr:colOff>179294</xdr:colOff>
      <xdr:row>0</xdr:row>
      <xdr:rowOff>123265</xdr:rowOff>
    </xdr:from>
    <xdr:to>
      <xdr:col>2</xdr:col>
      <xdr:colOff>1935899</xdr:colOff>
      <xdr:row>0</xdr:row>
      <xdr:rowOff>907677</xdr:rowOff>
    </xdr:to>
    <xdr:pic>
      <xdr:nvPicPr>
        <xdr:cNvPr id="23" name="Рисунок 22" descr="Лого лидер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15470" y="123265"/>
          <a:ext cx="3325429" cy="7844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367393</xdr:colOff>
      <xdr:row>46</xdr:row>
      <xdr:rowOff>130366</xdr:rowOff>
    </xdr:from>
    <xdr:ext cx="979713" cy="726883"/>
    <xdr:pic>
      <xdr:nvPicPr>
        <xdr:cNvPr id="118" name="Рисунок 117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79714" y="6280795"/>
          <a:ext cx="979713" cy="72688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9</xdr:col>
      <xdr:colOff>140806</xdr:colOff>
      <xdr:row>13</xdr:row>
      <xdr:rowOff>17160</xdr:rowOff>
    </xdr:from>
    <xdr:to>
      <xdr:col>10</xdr:col>
      <xdr:colOff>512932</xdr:colOff>
      <xdr:row>16</xdr:row>
      <xdr:rowOff>58572</xdr:rowOff>
    </xdr:to>
    <xdr:pic>
      <xdr:nvPicPr>
        <xdr:cNvPr id="24" name="Рисунок 2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84306" y="3174017"/>
          <a:ext cx="984447" cy="53126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152638</xdr:colOff>
      <xdr:row>8</xdr:row>
      <xdr:rowOff>17156</xdr:rowOff>
    </xdr:from>
    <xdr:to>
      <xdr:col>10</xdr:col>
      <xdr:colOff>425372</xdr:colOff>
      <xdr:row>11</xdr:row>
      <xdr:rowOff>83416</xdr:rowOff>
    </xdr:to>
    <xdr:pic>
      <xdr:nvPicPr>
        <xdr:cNvPr id="21" name="Рисунок 20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96138" y="2357585"/>
          <a:ext cx="885055" cy="55611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2</xdr:col>
      <xdr:colOff>182963</xdr:colOff>
      <xdr:row>12</xdr:row>
      <xdr:rowOff>28357</xdr:rowOff>
    </xdr:from>
    <xdr:ext cx="720000" cy="586149"/>
    <xdr:pic>
      <xdr:nvPicPr>
        <xdr:cNvPr id="7" name="Рисунок 6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5876" y="2405466"/>
          <a:ext cx="720000" cy="58614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2</xdr:col>
      <xdr:colOff>8374</xdr:colOff>
      <xdr:row>4</xdr:row>
      <xdr:rowOff>32448</xdr:rowOff>
    </xdr:from>
    <xdr:ext cx="1121020" cy="1080000"/>
    <xdr:pic>
      <xdr:nvPicPr>
        <xdr:cNvPr id="3" name="Рисунок 2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5624" y="1121019"/>
          <a:ext cx="1121020" cy="108000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</xdr:col>
      <xdr:colOff>21981</xdr:colOff>
      <xdr:row>8</xdr:row>
      <xdr:rowOff>96434</xdr:rowOff>
    </xdr:from>
    <xdr:ext cx="720000" cy="472252"/>
    <xdr:pic>
      <xdr:nvPicPr>
        <xdr:cNvPr id="4" name="Рисунок 3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981" y="2096684"/>
          <a:ext cx="720000" cy="47225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2</xdr:col>
      <xdr:colOff>219172</xdr:colOff>
      <xdr:row>8</xdr:row>
      <xdr:rowOff>82827</xdr:rowOff>
    </xdr:from>
    <xdr:ext cx="720000" cy="495046"/>
    <xdr:pic>
      <xdr:nvPicPr>
        <xdr:cNvPr id="5" name="Рисунок 4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2085" y="1797327"/>
          <a:ext cx="720000" cy="49504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3</xdr:col>
      <xdr:colOff>436113</xdr:colOff>
      <xdr:row>8</xdr:row>
      <xdr:rowOff>66581</xdr:rowOff>
    </xdr:from>
    <xdr:to>
      <xdr:col>4</xdr:col>
      <xdr:colOff>528302</xdr:colOff>
      <xdr:row>11</xdr:row>
      <xdr:rowOff>115002</xdr:rowOff>
    </xdr:to>
    <xdr:pic>
      <xdr:nvPicPr>
        <xdr:cNvPr id="6" name="Рисунок 5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61939" y="1781081"/>
          <a:ext cx="705103" cy="54537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1</xdr:col>
      <xdr:colOff>0</xdr:colOff>
      <xdr:row>12</xdr:row>
      <xdr:rowOff>64986</xdr:rowOff>
    </xdr:from>
    <xdr:ext cx="720000" cy="510154"/>
    <xdr:pic>
      <xdr:nvPicPr>
        <xdr:cNvPr id="8" name="Рисунок 7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442095"/>
          <a:ext cx="720000" cy="51015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231322</xdr:colOff>
      <xdr:row>18</xdr:row>
      <xdr:rowOff>83644</xdr:rowOff>
    </xdr:from>
    <xdr:ext cx="717984" cy="555891"/>
    <xdr:pic>
      <xdr:nvPicPr>
        <xdr:cNvPr id="9" name="Рисунок 8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1322" y="4056930"/>
          <a:ext cx="717984" cy="55589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3</xdr:col>
      <xdr:colOff>344367</xdr:colOff>
      <xdr:row>12</xdr:row>
      <xdr:rowOff>50966</xdr:rowOff>
    </xdr:from>
    <xdr:ext cx="798048" cy="498232"/>
    <xdr:pic>
      <xdr:nvPicPr>
        <xdr:cNvPr id="10" name="Рисунок 9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70193" y="2428075"/>
          <a:ext cx="798048" cy="49823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3</xdr:col>
      <xdr:colOff>334942</xdr:colOff>
      <xdr:row>18</xdr:row>
      <xdr:rowOff>5413</xdr:rowOff>
    </xdr:from>
    <xdr:ext cx="857286" cy="557803"/>
    <xdr:pic>
      <xdr:nvPicPr>
        <xdr:cNvPr id="11" name="Рисунок 10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04513" y="3978699"/>
          <a:ext cx="857286" cy="55780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2</xdr:col>
      <xdr:colOff>168520</xdr:colOff>
      <xdr:row>16</xdr:row>
      <xdr:rowOff>15609</xdr:rowOff>
    </xdr:from>
    <xdr:ext cx="728438" cy="564174"/>
    <xdr:pic>
      <xdr:nvPicPr>
        <xdr:cNvPr id="12" name="Рисунок 11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1433" y="3055326"/>
          <a:ext cx="728438" cy="56417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6</xdr:col>
      <xdr:colOff>461469</xdr:colOff>
      <xdr:row>4</xdr:row>
      <xdr:rowOff>27214</xdr:rowOff>
    </xdr:from>
    <xdr:to>
      <xdr:col>8</xdr:col>
      <xdr:colOff>217715</xdr:colOff>
      <xdr:row>6</xdr:row>
      <xdr:rowOff>42305</xdr:rowOff>
    </xdr:to>
    <xdr:pic>
      <xdr:nvPicPr>
        <xdr:cNvPr id="13" name="Рисунок 12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68005" y="1115785"/>
          <a:ext cx="980889" cy="94037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16</xdr:col>
      <xdr:colOff>153757</xdr:colOff>
      <xdr:row>3</xdr:row>
      <xdr:rowOff>259721</xdr:rowOff>
    </xdr:from>
    <xdr:to>
      <xdr:col>17</xdr:col>
      <xdr:colOff>530676</xdr:colOff>
      <xdr:row>5</xdr:row>
      <xdr:rowOff>394607</xdr:rowOff>
    </xdr:to>
    <xdr:pic>
      <xdr:nvPicPr>
        <xdr:cNvPr id="17" name="Рисунок 16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882864" y="1076150"/>
          <a:ext cx="989241" cy="89688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122461</xdr:colOff>
      <xdr:row>4</xdr:row>
      <xdr:rowOff>8875</xdr:rowOff>
    </xdr:from>
    <xdr:to>
      <xdr:col>13</xdr:col>
      <xdr:colOff>27214</xdr:colOff>
      <xdr:row>6</xdr:row>
      <xdr:rowOff>58281</xdr:rowOff>
    </xdr:to>
    <xdr:pic>
      <xdr:nvPicPr>
        <xdr:cNvPr id="19" name="Рисунок 18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90604" y="1097446"/>
          <a:ext cx="1129396" cy="97469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6</xdr:col>
      <xdr:colOff>460868</xdr:colOff>
      <xdr:row>8</xdr:row>
      <xdr:rowOff>39049</xdr:rowOff>
    </xdr:from>
    <xdr:to>
      <xdr:col>8</xdr:col>
      <xdr:colOff>229546</xdr:colOff>
      <xdr:row>11</xdr:row>
      <xdr:rowOff>121873</xdr:rowOff>
    </xdr:to>
    <xdr:pic>
      <xdr:nvPicPr>
        <xdr:cNvPr id="20" name="Рисунок 19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67404" y="2379478"/>
          <a:ext cx="993321" cy="57268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421226</xdr:colOff>
      <xdr:row>7</xdr:row>
      <xdr:rowOff>141988</xdr:rowOff>
    </xdr:from>
    <xdr:to>
      <xdr:col>16</xdr:col>
      <xdr:colOff>437891</xdr:colOff>
      <xdr:row>11</xdr:row>
      <xdr:rowOff>86376</xdr:rowOff>
    </xdr:to>
    <xdr:pic>
      <xdr:nvPicPr>
        <xdr:cNvPr id="26" name="Рисунок 25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238655" y="2319131"/>
          <a:ext cx="928343" cy="59753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17</xdr:col>
      <xdr:colOff>199964</xdr:colOff>
      <xdr:row>8</xdr:row>
      <xdr:rowOff>3551</xdr:rowOff>
    </xdr:from>
    <xdr:to>
      <xdr:col>18</xdr:col>
      <xdr:colOff>291665</xdr:colOff>
      <xdr:row>11</xdr:row>
      <xdr:rowOff>11833</xdr:rowOff>
    </xdr:to>
    <xdr:pic>
      <xdr:nvPicPr>
        <xdr:cNvPr id="29" name="Рисунок 28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41393" y="2343980"/>
          <a:ext cx="976165" cy="49813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324794</xdr:colOff>
      <xdr:row>13</xdr:row>
      <xdr:rowOff>81644</xdr:rowOff>
    </xdr:from>
    <xdr:to>
      <xdr:col>16</xdr:col>
      <xdr:colOff>438977</xdr:colOff>
      <xdr:row>17</xdr:row>
      <xdr:rowOff>21781</xdr:rowOff>
    </xdr:to>
    <xdr:pic>
      <xdr:nvPicPr>
        <xdr:cNvPr id="32" name="Рисунок 31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42223" y="3238501"/>
          <a:ext cx="1025861" cy="59328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17</xdr:col>
      <xdr:colOff>181031</xdr:colOff>
      <xdr:row>12</xdr:row>
      <xdr:rowOff>147313</xdr:rowOff>
    </xdr:from>
    <xdr:to>
      <xdr:col>18</xdr:col>
      <xdr:colOff>331305</xdr:colOff>
      <xdr:row>16</xdr:row>
      <xdr:rowOff>50288</xdr:rowOff>
    </xdr:to>
    <xdr:pic>
      <xdr:nvPicPr>
        <xdr:cNvPr id="31" name="Рисунок 30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22460" y="3140884"/>
          <a:ext cx="1034738" cy="55611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124831</xdr:colOff>
      <xdr:row>13</xdr:row>
      <xdr:rowOff>30764</xdr:rowOff>
    </xdr:from>
    <xdr:to>
      <xdr:col>12</xdr:col>
      <xdr:colOff>546654</xdr:colOff>
      <xdr:row>16</xdr:row>
      <xdr:rowOff>72177</xdr:rowOff>
    </xdr:to>
    <xdr:pic>
      <xdr:nvPicPr>
        <xdr:cNvPr id="27" name="Рисунок 26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92974" y="3187621"/>
          <a:ext cx="1034144" cy="53127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155595</xdr:colOff>
      <xdr:row>8</xdr:row>
      <xdr:rowOff>21309</xdr:rowOff>
    </xdr:from>
    <xdr:to>
      <xdr:col>12</xdr:col>
      <xdr:colOff>527721</xdr:colOff>
      <xdr:row>11</xdr:row>
      <xdr:rowOff>105306</xdr:rowOff>
    </xdr:to>
    <xdr:pic>
      <xdr:nvPicPr>
        <xdr:cNvPr id="22" name="Рисунок 21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23738" y="2361738"/>
          <a:ext cx="984447" cy="57385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41928</xdr:colOff>
      <xdr:row>18</xdr:row>
      <xdr:rowOff>10060</xdr:rowOff>
    </xdr:from>
    <xdr:to>
      <xdr:col>11</xdr:col>
      <xdr:colOff>196919</xdr:colOff>
      <xdr:row>20</xdr:row>
      <xdr:rowOff>311781</xdr:rowOff>
    </xdr:to>
    <xdr:pic>
      <xdr:nvPicPr>
        <xdr:cNvPr id="36" name="Рисунок 35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97749" y="3983346"/>
          <a:ext cx="767313" cy="62829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509379</xdr:colOff>
      <xdr:row>18</xdr:row>
      <xdr:rowOff>36089</xdr:rowOff>
    </xdr:from>
    <xdr:to>
      <xdr:col>13</xdr:col>
      <xdr:colOff>128379</xdr:colOff>
      <xdr:row>20</xdr:row>
      <xdr:rowOff>273917</xdr:rowOff>
    </xdr:to>
    <xdr:pic>
      <xdr:nvPicPr>
        <xdr:cNvPr id="37" name="Рисунок 36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77522" y="4009375"/>
          <a:ext cx="843643" cy="56439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6</xdr:col>
      <xdr:colOff>211797</xdr:colOff>
      <xdr:row>18</xdr:row>
      <xdr:rowOff>90515</xdr:rowOff>
    </xdr:from>
    <xdr:to>
      <xdr:col>7</xdr:col>
      <xdr:colOff>429742</xdr:colOff>
      <xdr:row>20</xdr:row>
      <xdr:rowOff>311779</xdr:rowOff>
    </xdr:to>
    <xdr:pic>
      <xdr:nvPicPr>
        <xdr:cNvPr id="38" name="Рисунок 37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18333" y="4063801"/>
          <a:ext cx="830266" cy="54783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6</xdr:col>
      <xdr:colOff>443710</xdr:colOff>
      <xdr:row>13</xdr:row>
      <xdr:rowOff>23668</xdr:rowOff>
    </xdr:from>
    <xdr:to>
      <xdr:col>8</xdr:col>
      <xdr:colOff>221718</xdr:colOff>
      <xdr:row>16</xdr:row>
      <xdr:rowOff>128974</xdr:rowOff>
    </xdr:to>
    <xdr:pic>
      <xdr:nvPicPr>
        <xdr:cNvPr id="41" name="Рисунок 40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50246" y="3180525"/>
          <a:ext cx="1002651" cy="59516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16</xdr:col>
      <xdr:colOff>327932</xdr:colOff>
      <xdr:row>20</xdr:row>
      <xdr:rowOff>789215</xdr:rowOff>
    </xdr:from>
    <xdr:to>
      <xdr:col>19</xdr:col>
      <xdr:colOff>55789</xdr:colOff>
      <xdr:row>21</xdr:row>
      <xdr:rowOff>341539</xdr:rowOff>
    </xdr:to>
    <xdr:pic>
      <xdr:nvPicPr>
        <xdr:cNvPr id="42" name="Рисунок 41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057039" y="5089072"/>
          <a:ext cx="1836964" cy="61368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1</xdr:col>
      <xdr:colOff>0</xdr:colOff>
      <xdr:row>29</xdr:row>
      <xdr:rowOff>57151</xdr:rowOff>
    </xdr:from>
    <xdr:ext cx="929601" cy="657224"/>
    <xdr:pic>
      <xdr:nvPicPr>
        <xdr:cNvPr id="43" name="Рисунок 42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867151"/>
          <a:ext cx="929601" cy="65722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2</xdr:col>
      <xdr:colOff>333375</xdr:colOff>
      <xdr:row>38</xdr:row>
      <xdr:rowOff>28575</xdr:rowOff>
    </xdr:from>
    <xdr:ext cx="1047750" cy="648607"/>
    <xdr:pic>
      <xdr:nvPicPr>
        <xdr:cNvPr id="44" name="Рисунок 43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42975" y="5295900"/>
          <a:ext cx="1047750" cy="64860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2</xdr:col>
      <xdr:colOff>447676</xdr:colOff>
      <xdr:row>29</xdr:row>
      <xdr:rowOff>57150</xdr:rowOff>
    </xdr:from>
    <xdr:ext cx="893449" cy="657226"/>
    <xdr:pic>
      <xdr:nvPicPr>
        <xdr:cNvPr id="46" name="Рисунок 45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7276" y="3867150"/>
          <a:ext cx="893449" cy="65722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2</xdr:col>
      <xdr:colOff>428627</xdr:colOff>
      <xdr:row>34</xdr:row>
      <xdr:rowOff>28575</xdr:rowOff>
    </xdr:from>
    <xdr:ext cx="919622" cy="600076"/>
    <xdr:pic>
      <xdr:nvPicPr>
        <xdr:cNvPr id="47" name="Рисунок 46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38227" y="4648200"/>
          <a:ext cx="919622" cy="60007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2</xdr:col>
      <xdr:colOff>361949</xdr:colOff>
      <xdr:row>43</xdr:row>
      <xdr:rowOff>9525</xdr:rowOff>
    </xdr:from>
    <xdr:ext cx="974551" cy="561975"/>
    <xdr:pic>
      <xdr:nvPicPr>
        <xdr:cNvPr id="48" name="Рисунок 47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971549" y="6086475"/>
          <a:ext cx="974551" cy="5619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</xdr:col>
      <xdr:colOff>19050</xdr:colOff>
      <xdr:row>42</xdr:row>
      <xdr:rowOff>142875</xdr:rowOff>
    </xdr:from>
    <xdr:ext cx="866775" cy="571500"/>
    <xdr:pic>
      <xdr:nvPicPr>
        <xdr:cNvPr id="49" name="Рисунок 48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6057900"/>
          <a:ext cx="866775" cy="57150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5</xdr:col>
      <xdr:colOff>63953</xdr:colOff>
      <xdr:row>29</xdr:row>
      <xdr:rowOff>102054</xdr:rowOff>
    </xdr:from>
    <xdr:to>
      <xdr:col>6</xdr:col>
      <xdr:colOff>482511</xdr:colOff>
      <xdr:row>37</xdr:row>
      <xdr:rowOff>130630</xdr:rowOff>
    </xdr:to>
    <xdr:pic>
      <xdr:nvPicPr>
        <xdr:cNvPr id="52" name="Рисунок 51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58167" y="10620375"/>
          <a:ext cx="1030880" cy="133486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7</xdr:col>
      <xdr:colOff>96611</xdr:colOff>
      <xdr:row>44</xdr:row>
      <xdr:rowOff>174172</xdr:rowOff>
    </xdr:from>
    <xdr:ext cx="962025" cy="876239"/>
    <xdr:pic>
      <xdr:nvPicPr>
        <xdr:cNvPr id="53" name="Рисунок 52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15468" y="13141779"/>
          <a:ext cx="962025" cy="87623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7</xdr:col>
      <xdr:colOff>175533</xdr:colOff>
      <xdr:row>29</xdr:row>
      <xdr:rowOff>102055</xdr:rowOff>
    </xdr:from>
    <xdr:to>
      <xdr:col>8</xdr:col>
      <xdr:colOff>556374</xdr:colOff>
      <xdr:row>37</xdr:row>
      <xdr:rowOff>121106</xdr:rowOff>
    </xdr:to>
    <xdr:pic>
      <xdr:nvPicPr>
        <xdr:cNvPr id="55" name="Рисунок 54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94390" y="10620376"/>
          <a:ext cx="993163" cy="132533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4</xdr:col>
      <xdr:colOff>518430</xdr:colOff>
      <xdr:row>39</xdr:row>
      <xdr:rowOff>112940</xdr:rowOff>
    </xdr:from>
    <xdr:to>
      <xdr:col>6</xdr:col>
      <xdr:colOff>375555</xdr:colOff>
      <xdr:row>50</xdr:row>
      <xdr:rowOff>95251</xdr:rowOff>
    </xdr:to>
    <xdr:pic>
      <xdr:nvPicPr>
        <xdr:cNvPr id="56" name="Рисунок 55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00323" y="12264119"/>
          <a:ext cx="1081768" cy="180566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352425</xdr:colOff>
      <xdr:row>37</xdr:row>
      <xdr:rowOff>103947</xdr:rowOff>
    </xdr:to>
    <xdr:pic>
      <xdr:nvPicPr>
        <xdr:cNvPr id="45" name="Рисунок 44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619625"/>
          <a:ext cx="962025" cy="58972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1</xdr:col>
      <xdr:colOff>0</xdr:colOff>
      <xdr:row>38</xdr:row>
      <xdr:rowOff>57150</xdr:rowOff>
    </xdr:from>
    <xdr:ext cx="923925" cy="648607"/>
    <xdr:pic>
      <xdr:nvPicPr>
        <xdr:cNvPr id="60" name="Рисунок 59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324475"/>
          <a:ext cx="923925" cy="64860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22</xdr:col>
      <xdr:colOff>102383</xdr:colOff>
      <xdr:row>24</xdr:row>
      <xdr:rowOff>518053</xdr:rowOff>
    </xdr:from>
    <xdr:to>
      <xdr:col>23</xdr:col>
      <xdr:colOff>584681</xdr:colOff>
      <xdr:row>26</xdr:row>
      <xdr:rowOff>133974</xdr:rowOff>
    </xdr:to>
    <xdr:pic>
      <xdr:nvPicPr>
        <xdr:cNvPr id="66" name="Рисунок 65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6529">
          <a:off x="13968062" y="8165267"/>
          <a:ext cx="1094619" cy="1412064"/>
        </a:xfrm>
        <a:prstGeom prst="rect">
          <a:avLst/>
        </a:prstGeom>
      </xdr:spPr>
    </xdr:pic>
    <xdr:clientData/>
  </xdr:twoCellAnchor>
  <xdr:twoCellAnchor editAs="oneCell">
    <xdr:from>
      <xdr:col>24</xdr:col>
      <xdr:colOff>372837</xdr:colOff>
      <xdr:row>24</xdr:row>
      <xdr:rowOff>495299</xdr:rowOff>
    </xdr:from>
    <xdr:to>
      <xdr:col>26</xdr:col>
      <xdr:colOff>204406</xdr:colOff>
      <xdr:row>26</xdr:row>
      <xdr:rowOff>130629</xdr:rowOff>
    </xdr:to>
    <xdr:pic>
      <xdr:nvPicPr>
        <xdr:cNvPr id="68" name="Рисунок 67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463158" y="8142513"/>
          <a:ext cx="1056212" cy="1431473"/>
        </a:xfrm>
        <a:prstGeom prst="rect">
          <a:avLst/>
        </a:prstGeom>
      </xdr:spPr>
    </xdr:pic>
    <xdr:clientData/>
  </xdr:twoCellAnchor>
  <xdr:twoCellAnchor editAs="oneCell">
    <xdr:from>
      <xdr:col>27</xdr:col>
      <xdr:colOff>175532</xdr:colOff>
      <xdr:row>24</xdr:row>
      <xdr:rowOff>515318</xdr:rowOff>
    </xdr:from>
    <xdr:to>
      <xdr:col>29</xdr:col>
      <xdr:colOff>51707</xdr:colOff>
      <xdr:row>25</xdr:row>
      <xdr:rowOff>613945</xdr:rowOff>
    </xdr:to>
    <xdr:pic>
      <xdr:nvPicPr>
        <xdr:cNvPr id="69" name="Рисунок 68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102818" y="8162532"/>
          <a:ext cx="1100818" cy="99669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355148</xdr:colOff>
      <xdr:row>29</xdr:row>
      <xdr:rowOff>141515</xdr:rowOff>
    </xdr:from>
    <xdr:to>
      <xdr:col>11</xdr:col>
      <xdr:colOff>238126</xdr:colOff>
      <xdr:row>35</xdr:row>
      <xdr:rowOff>142082</xdr:rowOff>
    </xdr:to>
    <xdr:pic>
      <xdr:nvPicPr>
        <xdr:cNvPr id="70" name="Рисунок 69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5498648" y="10659836"/>
          <a:ext cx="1107621" cy="98028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65668</xdr:colOff>
      <xdr:row>20</xdr:row>
      <xdr:rowOff>656105</xdr:rowOff>
    </xdr:from>
    <xdr:to>
      <xdr:col>15</xdr:col>
      <xdr:colOff>885053</xdr:colOff>
      <xdr:row>21</xdr:row>
      <xdr:rowOff>517072</xdr:rowOff>
    </xdr:to>
    <xdr:pic>
      <xdr:nvPicPr>
        <xdr:cNvPr id="76" name="Рисунок 75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83097" y="4955962"/>
          <a:ext cx="819385" cy="92232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244928</xdr:colOff>
      <xdr:row>24</xdr:row>
      <xdr:rowOff>54425</xdr:rowOff>
    </xdr:from>
    <xdr:to>
      <xdr:col>12</xdr:col>
      <xdr:colOff>163706</xdr:colOff>
      <xdr:row>24</xdr:row>
      <xdr:rowOff>857249</xdr:rowOff>
    </xdr:to>
    <xdr:pic>
      <xdr:nvPicPr>
        <xdr:cNvPr id="82" name="Рисунок 81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00749" y="7701639"/>
          <a:ext cx="1143421" cy="802824"/>
        </a:xfrm>
        <a:prstGeom prst="rect">
          <a:avLst/>
        </a:prstGeom>
      </xdr:spPr>
    </xdr:pic>
    <xdr:clientData/>
  </xdr:twoCellAnchor>
  <xdr:twoCellAnchor editAs="oneCell">
    <xdr:from>
      <xdr:col>8</xdr:col>
      <xdr:colOff>103248</xdr:colOff>
      <xdr:row>24</xdr:row>
      <xdr:rowOff>72906</xdr:rowOff>
    </xdr:from>
    <xdr:to>
      <xdr:col>10</xdr:col>
      <xdr:colOff>54429</xdr:colOff>
      <xdr:row>24</xdr:row>
      <xdr:rowOff>857252</xdr:rowOff>
    </xdr:to>
    <xdr:pic>
      <xdr:nvPicPr>
        <xdr:cNvPr id="87" name="Рисунок 86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34427" y="7720120"/>
          <a:ext cx="1175823" cy="784346"/>
        </a:xfrm>
        <a:prstGeom prst="rect">
          <a:avLst/>
        </a:prstGeom>
      </xdr:spPr>
    </xdr:pic>
    <xdr:clientData/>
  </xdr:twoCellAnchor>
  <xdr:twoCellAnchor editAs="oneCell">
    <xdr:from>
      <xdr:col>20</xdr:col>
      <xdr:colOff>149679</xdr:colOff>
      <xdr:row>4</xdr:row>
      <xdr:rowOff>57629</xdr:rowOff>
    </xdr:from>
    <xdr:to>
      <xdr:col>22</xdr:col>
      <xdr:colOff>76463</xdr:colOff>
      <xdr:row>5</xdr:row>
      <xdr:rowOff>319468</xdr:rowOff>
    </xdr:to>
    <xdr:pic>
      <xdr:nvPicPr>
        <xdr:cNvPr id="106" name="Рисунок 105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946822" y="520272"/>
          <a:ext cx="1151427" cy="860554"/>
        </a:xfrm>
        <a:prstGeom prst="rect">
          <a:avLst/>
        </a:prstGeom>
      </xdr:spPr>
    </xdr:pic>
    <xdr:clientData/>
  </xdr:twoCellAnchor>
  <xdr:twoCellAnchor editAs="oneCell">
    <xdr:from>
      <xdr:col>20</xdr:col>
      <xdr:colOff>149679</xdr:colOff>
      <xdr:row>6</xdr:row>
      <xdr:rowOff>55132</xdr:rowOff>
    </xdr:from>
    <xdr:to>
      <xdr:col>22</xdr:col>
      <xdr:colOff>80345</xdr:colOff>
      <xdr:row>11</xdr:row>
      <xdr:rowOff>87196</xdr:rowOff>
    </xdr:to>
    <xdr:pic>
      <xdr:nvPicPr>
        <xdr:cNvPr id="107" name="Рисунок 106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946822" y="1443061"/>
          <a:ext cx="1155309" cy="848492"/>
        </a:xfrm>
        <a:prstGeom prst="rect">
          <a:avLst/>
        </a:prstGeom>
      </xdr:spPr>
    </xdr:pic>
    <xdr:clientData/>
  </xdr:twoCellAnchor>
  <xdr:twoCellAnchor editAs="oneCell">
    <xdr:from>
      <xdr:col>22</xdr:col>
      <xdr:colOff>288225</xdr:colOff>
      <xdr:row>4</xdr:row>
      <xdr:rowOff>52586</xdr:rowOff>
    </xdr:from>
    <xdr:to>
      <xdr:col>24</xdr:col>
      <xdr:colOff>352816</xdr:colOff>
      <xdr:row>5</xdr:row>
      <xdr:rowOff>308961</xdr:rowOff>
    </xdr:to>
    <xdr:pic>
      <xdr:nvPicPr>
        <xdr:cNvPr id="108" name="Рисунок 107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198680" y="52586"/>
          <a:ext cx="1276862" cy="850142"/>
        </a:xfrm>
        <a:prstGeom prst="rect">
          <a:avLst/>
        </a:prstGeom>
      </xdr:spPr>
    </xdr:pic>
    <xdr:clientData/>
  </xdr:twoCellAnchor>
  <xdr:twoCellAnchor editAs="oneCell">
    <xdr:from>
      <xdr:col>22</xdr:col>
      <xdr:colOff>256063</xdr:colOff>
      <xdr:row>6</xdr:row>
      <xdr:rowOff>33618</xdr:rowOff>
    </xdr:from>
    <xdr:to>
      <xdr:col>24</xdr:col>
      <xdr:colOff>338941</xdr:colOff>
      <xdr:row>11</xdr:row>
      <xdr:rowOff>100853</xdr:rowOff>
    </xdr:to>
    <xdr:pic>
      <xdr:nvPicPr>
        <xdr:cNvPr id="109" name="Рисунок 108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166518" y="951482"/>
          <a:ext cx="1295149" cy="846554"/>
        </a:xfrm>
        <a:prstGeom prst="rect">
          <a:avLst/>
        </a:prstGeom>
      </xdr:spPr>
    </xdr:pic>
    <xdr:clientData/>
  </xdr:twoCellAnchor>
  <xdr:twoCellAnchor editAs="oneCell">
    <xdr:from>
      <xdr:col>24</xdr:col>
      <xdr:colOff>497272</xdr:colOff>
      <xdr:row>4</xdr:row>
      <xdr:rowOff>58940</xdr:rowOff>
    </xdr:from>
    <xdr:to>
      <xdr:col>26</xdr:col>
      <xdr:colOff>475668</xdr:colOff>
      <xdr:row>5</xdr:row>
      <xdr:rowOff>330354</xdr:rowOff>
    </xdr:to>
    <xdr:pic>
      <xdr:nvPicPr>
        <xdr:cNvPr id="110" name="Рисунок 109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19999" y="58940"/>
          <a:ext cx="1190670" cy="862707"/>
        </a:xfrm>
        <a:prstGeom prst="rect">
          <a:avLst/>
        </a:prstGeom>
      </xdr:spPr>
    </xdr:pic>
    <xdr:clientData/>
  </xdr:twoCellAnchor>
  <xdr:twoCellAnchor editAs="oneCell">
    <xdr:from>
      <xdr:col>26</xdr:col>
      <xdr:colOff>529476</xdr:colOff>
      <xdr:row>6</xdr:row>
      <xdr:rowOff>28252</xdr:rowOff>
    </xdr:from>
    <xdr:to>
      <xdr:col>28</xdr:col>
      <xdr:colOff>549194</xdr:colOff>
      <xdr:row>11</xdr:row>
      <xdr:rowOff>95250</xdr:rowOff>
    </xdr:to>
    <xdr:pic>
      <xdr:nvPicPr>
        <xdr:cNvPr id="111" name="Рисунок 110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864476" y="946116"/>
          <a:ext cx="1231991" cy="846317"/>
        </a:xfrm>
        <a:prstGeom prst="rect">
          <a:avLst/>
        </a:prstGeom>
      </xdr:spPr>
    </xdr:pic>
    <xdr:clientData/>
  </xdr:twoCellAnchor>
  <xdr:twoCellAnchor editAs="oneCell">
    <xdr:from>
      <xdr:col>26</xdr:col>
      <xdr:colOff>589865</xdr:colOff>
      <xdr:row>4</xdr:row>
      <xdr:rowOff>60831</xdr:rowOff>
    </xdr:from>
    <xdr:to>
      <xdr:col>28</xdr:col>
      <xdr:colOff>595653</xdr:colOff>
      <xdr:row>5</xdr:row>
      <xdr:rowOff>300643</xdr:rowOff>
    </xdr:to>
    <xdr:pic>
      <xdr:nvPicPr>
        <xdr:cNvPr id="112" name="Рисунок 111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924865" y="60831"/>
          <a:ext cx="1218061" cy="833579"/>
        </a:xfrm>
        <a:prstGeom prst="rect">
          <a:avLst/>
        </a:prstGeom>
      </xdr:spPr>
    </xdr:pic>
    <xdr:clientData/>
  </xdr:twoCellAnchor>
  <xdr:twoCellAnchor editAs="oneCell">
    <xdr:from>
      <xdr:col>24</xdr:col>
      <xdr:colOff>481205</xdr:colOff>
      <xdr:row>6</xdr:row>
      <xdr:rowOff>27214</xdr:rowOff>
    </xdr:from>
    <xdr:to>
      <xdr:col>26</xdr:col>
      <xdr:colOff>458019</xdr:colOff>
      <xdr:row>11</xdr:row>
      <xdr:rowOff>114459</xdr:rowOff>
    </xdr:to>
    <xdr:pic>
      <xdr:nvPicPr>
        <xdr:cNvPr id="113" name="Рисунок 112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03932" y="945078"/>
          <a:ext cx="1189088" cy="866565"/>
        </a:xfrm>
        <a:prstGeom prst="rect">
          <a:avLst/>
        </a:prstGeom>
      </xdr:spPr>
    </xdr:pic>
    <xdr:clientData/>
  </xdr:twoCellAnchor>
  <xdr:twoCellAnchor editAs="oneCell">
    <xdr:from>
      <xdr:col>23</xdr:col>
      <xdr:colOff>271778</xdr:colOff>
      <xdr:row>12</xdr:row>
      <xdr:rowOff>14807</xdr:rowOff>
    </xdr:from>
    <xdr:to>
      <xdr:col>25</xdr:col>
      <xdr:colOff>388818</xdr:colOff>
      <xdr:row>17</xdr:row>
      <xdr:rowOff>52024</xdr:rowOff>
    </xdr:to>
    <xdr:pic>
      <xdr:nvPicPr>
        <xdr:cNvPr id="114" name="Рисунок 113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788369" y="1867852"/>
          <a:ext cx="1329313" cy="816537"/>
        </a:xfrm>
        <a:prstGeom prst="rect">
          <a:avLst/>
        </a:prstGeom>
      </xdr:spPr>
    </xdr:pic>
    <xdr:clientData/>
  </xdr:twoCellAnchor>
  <xdr:twoCellAnchor editAs="oneCell">
    <xdr:from>
      <xdr:col>23</xdr:col>
      <xdr:colOff>263775</xdr:colOff>
      <xdr:row>17</xdr:row>
      <xdr:rowOff>112138</xdr:rowOff>
    </xdr:from>
    <xdr:to>
      <xdr:col>25</xdr:col>
      <xdr:colOff>386563</xdr:colOff>
      <xdr:row>20</xdr:row>
      <xdr:rowOff>378919</xdr:rowOff>
    </xdr:to>
    <xdr:pic>
      <xdr:nvPicPr>
        <xdr:cNvPr id="115" name="Рисунок 114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780366" y="2744502"/>
          <a:ext cx="1335061" cy="719527"/>
        </a:xfrm>
        <a:prstGeom prst="rect">
          <a:avLst/>
        </a:prstGeom>
        <a:ln>
          <a:solidFill>
            <a:srgbClr val="FFFFFF"/>
          </a:solidFill>
        </a:ln>
      </xdr:spPr>
    </xdr:pic>
    <xdr:clientData/>
  </xdr:twoCellAnchor>
  <xdr:twoCellAnchor editAs="oneCell">
    <xdr:from>
      <xdr:col>25</xdr:col>
      <xdr:colOff>504844</xdr:colOff>
      <xdr:row>12</xdr:row>
      <xdr:rowOff>9712</xdr:rowOff>
    </xdr:from>
    <xdr:to>
      <xdr:col>28</xdr:col>
      <xdr:colOff>550467</xdr:colOff>
      <xdr:row>20</xdr:row>
      <xdr:rowOff>381000</xdr:rowOff>
    </xdr:to>
    <xdr:pic>
      <xdr:nvPicPr>
        <xdr:cNvPr id="116" name="Рисунок 115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233708" y="1862757"/>
          <a:ext cx="1864032" cy="1603354"/>
        </a:xfrm>
        <a:prstGeom prst="rect">
          <a:avLst/>
        </a:prstGeom>
      </xdr:spPr>
    </xdr:pic>
    <xdr:clientData/>
  </xdr:twoCellAnchor>
  <xdr:twoCellAnchor editAs="oneCell">
    <xdr:from>
      <xdr:col>20</xdr:col>
      <xdr:colOff>146479</xdr:colOff>
      <xdr:row>11</xdr:row>
      <xdr:rowOff>161687</xdr:rowOff>
    </xdr:from>
    <xdr:to>
      <xdr:col>23</xdr:col>
      <xdr:colOff>136072</xdr:colOff>
      <xdr:row>17</xdr:row>
      <xdr:rowOff>49067</xdr:rowOff>
    </xdr:to>
    <xdr:pic>
      <xdr:nvPicPr>
        <xdr:cNvPr id="117" name="Рисунок 116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943622" y="2366044"/>
          <a:ext cx="1826557" cy="867095"/>
        </a:xfrm>
        <a:prstGeom prst="rect">
          <a:avLst/>
        </a:prstGeom>
        <a:ln>
          <a:solidFill>
            <a:srgbClr val="FFFFFF"/>
          </a:solidFill>
        </a:ln>
      </xdr:spPr>
    </xdr:pic>
    <xdr:clientData/>
  </xdr:twoCellAnchor>
  <xdr:twoCellAnchor editAs="oneCell">
    <xdr:from>
      <xdr:col>20</xdr:col>
      <xdr:colOff>165818</xdr:colOff>
      <xdr:row>18</xdr:row>
      <xdr:rowOff>5687</xdr:rowOff>
    </xdr:from>
    <xdr:to>
      <xdr:col>23</xdr:col>
      <xdr:colOff>40822</xdr:colOff>
      <xdr:row>20</xdr:row>
      <xdr:rowOff>376200</xdr:rowOff>
    </xdr:to>
    <xdr:pic>
      <xdr:nvPicPr>
        <xdr:cNvPr id="120" name="Рисунок 119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10470403" y="2845602"/>
          <a:ext cx="697084" cy="171196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23</xdr:col>
      <xdr:colOff>320791</xdr:colOff>
      <xdr:row>53</xdr:row>
      <xdr:rowOff>97842</xdr:rowOff>
    </xdr:from>
    <xdr:to>
      <xdr:col>25</xdr:col>
      <xdr:colOff>197642</xdr:colOff>
      <xdr:row>58</xdr:row>
      <xdr:rowOff>88872</xdr:rowOff>
    </xdr:to>
    <xdr:pic>
      <xdr:nvPicPr>
        <xdr:cNvPr id="133" name="Рисунок 132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798791" y="14562235"/>
          <a:ext cx="1101494" cy="80745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24</xdr:col>
      <xdr:colOff>547996</xdr:colOff>
      <xdr:row>35</xdr:row>
      <xdr:rowOff>70017</xdr:rowOff>
    </xdr:from>
    <xdr:to>
      <xdr:col>26</xdr:col>
      <xdr:colOff>428527</xdr:colOff>
      <xdr:row>40</xdr:row>
      <xdr:rowOff>57487</xdr:rowOff>
    </xdr:to>
    <xdr:pic>
      <xdr:nvPicPr>
        <xdr:cNvPr id="134" name="Рисунок 133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638317" y="11568053"/>
          <a:ext cx="1105174" cy="80389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22</xdr:col>
      <xdr:colOff>168728</xdr:colOff>
      <xdr:row>43</xdr:row>
      <xdr:rowOff>40821</xdr:rowOff>
    </xdr:from>
    <xdr:to>
      <xdr:col>24</xdr:col>
      <xdr:colOff>190501</xdr:colOff>
      <xdr:row>51</xdr:row>
      <xdr:rowOff>108856</xdr:rowOff>
    </xdr:to>
    <xdr:pic>
      <xdr:nvPicPr>
        <xdr:cNvPr id="136" name="Рисунок 135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034407" y="12845142"/>
          <a:ext cx="1246415" cy="140153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13607</xdr:colOff>
      <xdr:row>47</xdr:row>
      <xdr:rowOff>13609</xdr:rowOff>
    </xdr:from>
    <xdr:to>
      <xdr:col>2</xdr:col>
      <xdr:colOff>253701</xdr:colOff>
      <xdr:row>51</xdr:row>
      <xdr:rowOff>2</xdr:rowOff>
    </xdr:to>
    <xdr:pic>
      <xdr:nvPicPr>
        <xdr:cNvPr id="101" name="Рисунок 100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607" y="6327323"/>
          <a:ext cx="852415" cy="63953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14</xdr:col>
      <xdr:colOff>163287</xdr:colOff>
      <xdr:row>52</xdr:row>
      <xdr:rowOff>13607</xdr:rowOff>
    </xdr:from>
    <xdr:ext cx="1142014" cy="898071"/>
    <xdr:pic>
      <xdr:nvPicPr>
        <xdr:cNvPr id="119" name="Рисунок 118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68394" y="14314714"/>
          <a:ext cx="1142014" cy="89807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</xdr:col>
      <xdr:colOff>54429</xdr:colOff>
      <xdr:row>20</xdr:row>
      <xdr:rowOff>587264</xdr:rowOff>
    </xdr:from>
    <xdr:to>
      <xdr:col>2</xdr:col>
      <xdr:colOff>404505</xdr:colOff>
      <xdr:row>21</xdr:row>
      <xdr:rowOff>136073</xdr:rowOff>
    </xdr:to>
    <xdr:pic>
      <xdr:nvPicPr>
        <xdr:cNvPr id="2" name="Рисунок 1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9358" y="4887121"/>
          <a:ext cx="962397" cy="61016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217715</xdr:colOff>
      <xdr:row>20</xdr:row>
      <xdr:rowOff>566484</xdr:rowOff>
    </xdr:from>
    <xdr:to>
      <xdr:col>5</xdr:col>
      <xdr:colOff>35157</xdr:colOff>
      <xdr:row>21</xdr:row>
      <xdr:rowOff>163287</xdr:rowOff>
    </xdr:to>
    <xdr:pic>
      <xdr:nvPicPr>
        <xdr:cNvPr id="23" name="Рисунок 22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87286" y="4866341"/>
          <a:ext cx="1042085" cy="65816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544287</xdr:colOff>
      <xdr:row>4</xdr:row>
      <xdr:rowOff>40821</xdr:rowOff>
    </xdr:from>
    <xdr:to>
      <xdr:col>10</xdr:col>
      <xdr:colOff>394607</xdr:colOff>
      <xdr:row>6</xdr:row>
      <xdr:rowOff>27213</xdr:rowOff>
    </xdr:to>
    <xdr:pic>
      <xdr:nvPicPr>
        <xdr:cNvPr id="14" name="Рисунок 13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75466" y="1129392"/>
          <a:ext cx="1074962" cy="91167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20</xdr:col>
      <xdr:colOff>190498</xdr:colOff>
      <xdr:row>20</xdr:row>
      <xdr:rowOff>530678</xdr:rowOff>
    </xdr:from>
    <xdr:ext cx="1836966" cy="979111"/>
    <xdr:pic>
      <xdr:nvPicPr>
        <xdr:cNvPr id="123" name="Рисунок 122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987641" y="3741964"/>
          <a:ext cx="1836966" cy="97911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23</xdr:col>
      <xdr:colOff>353786</xdr:colOff>
      <xdr:row>20</xdr:row>
      <xdr:rowOff>489857</xdr:rowOff>
    </xdr:from>
    <xdr:ext cx="1403816" cy="997044"/>
    <xdr:pic>
      <xdr:nvPicPr>
        <xdr:cNvPr id="124" name="Рисунок 123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87893" y="3701143"/>
          <a:ext cx="1403816" cy="99704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9</xdr:col>
      <xdr:colOff>285749</xdr:colOff>
      <xdr:row>37</xdr:row>
      <xdr:rowOff>81644</xdr:rowOff>
    </xdr:from>
    <xdr:to>
      <xdr:col>11</xdr:col>
      <xdr:colOff>217713</xdr:colOff>
      <xdr:row>41</xdr:row>
      <xdr:rowOff>137163</xdr:rowOff>
    </xdr:to>
    <xdr:pic>
      <xdr:nvPicPr>
        <xdr:cNvPr id="15" name="Рисунок 14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29249" y="11906251"/>
          <a:ext cx="1156607" cy="708662"/>
        </a:xfrm>
        <a:prstGeom prst="rect">
          <a:avLst/>
        </a:prstGeom>
      </xdr:spPr>
    </xdr:pic>
    <xdr:clientData/>
  </xdr:twoCellAnchor>
  <xdr:twoCellAnchor editAs="oneCell">
    <xdr:from>
      <xdr:col>27</xdr:col>
      <xdr:colOff>54429</xdr:colOff>
      <xdr:row>22</xdr:row>
      <xdr:rowOff>476250</xdr:rowOff>
    </xdr:from>
    <xdr:to>
      <xdr:col>29</xdr:col>
      <xdr:colOff>484865</xdr:colOff>
      <xdr:row>24</xdr:row>
      <xdr:rowOff>144467</xdr:rowOff>
    </xdr:to>
    <xdr:pic>
      <xdr:nvPicPr>
        <xdr:cNvPr id="125" name="Рисунок 124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81715" y="6735536"/>
          <a:ext cx="1655079" cy="105614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18</xdr:row>
      <xdr:rowOff>13607</xdr:rowOff>
    </xdr:from>
    <xdr:to>
      <xdr:col>9</xdr:col>
      <xdr:colOff>434837</xdr:colOff>
      <xdr:row>20</xdr:row>
      <xdr:rowOff>325979</xdr:rowOff>
    </xdr:to>
    <xdr:pic>
      <xdr:nvPicPr>
        <xdr:cNvPr id="122" name="Рисунок 121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26429" y="3986893"/>
          <a:ext cx="951908" cy="63894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123826</xdr:colOff>
      <xdr:row>20</xdr:row>
      <xdr:rowOff>598715</xdr:rowOff>
    </xdr:from>
    <xdr:to>
      <xdr:col>11</xdr:col>
      <xdr:colOff>123826</xdr:colOff>
      <xdr:row>21</xdr:row>
      <xdr:rowOff>151039</xdr:rowOff>
    </xdr:to>
    <xdr:pic>
      <xdr:nvPicPr>
        <xdr:cNvPr id="130" name="Рисунок 129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55005" y="4898572"/>
          <a:ext cx="1836964" cy="61368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17</xdr:col>
      <xdr:colOff>194329</xdr:colOff>
      <xdr:row>17</xdr:row>
      <xdr:rowOff>148852</xdr:rowOff>
    </xdr:from>
    <xdr:to>
      <xdr:col>18</xdr:col>
      <xdr:colOff>77178</xdr:colOff>
      <xdr:row>20</xdr:row>
      <xdr:rowOff>287287</xdr:rowOff>
    </xdr:to>
    <xdr:pic>
      <xdr:nvPicPr>
        <xdr:cNvPr id="131" name="Рисунок 130">
          <a:hlinkClick xmlns:r="http://schemas.openxmlformats.org/officeDocument/2006/relationships" r:id="rId148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35758" y="3958852"/>
          <a:ext cx="767313" cy="62829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18</xdr:col>
      <xdr:colOff>321601</xdr:colOff>
      <xdr:row>18</xdr:row>
      <xdr:rowOff>38810</xdr:rowOff>
    </xdr:from>
    <xdr:to>
      <xdr:col>19</xdr:col>
      <xdr:colOff>552923</xdr:colOff>
      <xdr:row>20</xdr:row>
      <xdr:rowOff>276638</xdr:rowOff>
    </xdr:to>
    <xdr:pic>
      <xdr:nvPicPr>
        <xdr:cNvPr id="132" name="Рисунок 131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547494" y="4012096"/>
          <a:ext cx="843643" cy="56439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105662</xdr:colOff>
      <xdr:row>18</xdr:row>
      <xdr:rowOff>79629</xdr:rowOff>
    </xdr:from>
    <xdr:to>
      <xdr:col>15</xdr:col>
      <xdr:colOff>323606</xdr:colOff>
      <xdr:row>20</xdr:row>
      <xdr:rowOff>300893</xdr:rowOff>
    </xdr:to>
    <xdr:pic>
      <xdr:nvPicPr>
        <xdr:cNvPr id="137" name="Рисунок 136">
          <a:hlinkClick xmlns:r="http://schemas.openxmlformats.org/officeDocument/2006/relationships" r:id="rId150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10769" y="4052915"/>
          <a:ext cx="830266" cy="54783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653142</xdr:colOff>
      <xdr:row>18</xdr:row>
      <xdr:rowOff>73961</xdr:rowOff>
    </xdr:from>
    <xdr:to>
      <xdr:col>16</xdr:col>
      <xdr:colOff>587237</xdr:colOff>
      <xdr:row>20</xdr:row>
      <xdr:rowOff>315093</xdr:rowOff>
    </xdr:to>
    <xdr:pic>
      <xdr:nvPicPr>
        <xdr:cNvPr id="138" name="Рисунок 137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470571" y="4047247"/>
          <a:ext cx="845773" cy="56770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158865</xdr:colOff>
      <xdr:row>23</xdr:row>
      <xdr:rowOff>81866</xdr:rowOff>
    </xdr:from>
    <xdr:to>
      <xdr:col>6</xdr:col>
      <xdr:colOff>461036</xdr:colOff>
      <xdr:row>23</xdr:row>
      <xdr:rowOff>731969</xdr:rowOff>
    </xdr:to>
    <xdr:pic>
      <xdr:nvPicPr>
        <xdr:cNvPr id="139" name="Рисунок 138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3079" y="6831009"/>
          <a:ext cx="914493" cy="650103"/>
        </a:xfrm>
        <a:prstGeom prst="rect">
          <a:avLst/>
        </a:prstGeom>
      </xdr:spPr>
    </xdr:pic>
    <xdr:clientData/>
  </xdr:twoCellAnchor>
  <xdr:twoCellAnchor editAs="oneCell">
    <xdr:from>
      <xdr:col>8</xdr:col>
      <xdr:colOff>481928</xdr:colOff>
      <xdr:row>23</xdr:row>
      <xdr:rowOff>61639</xdr:rowOff>
    </xdr:from>
    <xdr:to>
      <xdr:col>10</xdr:col>
      <xdr:colOff>292323</xdr:colOff>
      <xdr:row>23</xdr:row>
      <xdr:rowOff>734786</xdr:rowOff>
    </xdr:to>
    <xdr:pic>
      <xdr:nvPicPr>
        <xdr:cNvPr id="140" name="Рисунок 139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13107" y="6810782"/>
          <a:ext cx="1035037" cy="673147"/>
        </a:xfrm>
        <a:prstGeom prst="rect">
          <a:avLst/>
        </a:prstGeom>
      </xdr:spPr>
    </xdr:pic>
    <xdr:clientData/>
  </xdr:twoCellAnchor>
  <xdr:twoCellAnchor editAs="oneCell">
    <xdr:from>
      <xdr:col>1</xdr:col>
      <xdr:colOff>521306</xdr:colOff>
      <xdr:row>24</xdr:row>
      <xdr:rowOff>43160</xdr:rowOff>
    </xdr:from>
    <xdr:to>
      <xdr:col>3</xdr:col>
      <xdr:colOff>324228</xdr:colOff>
      <xdr:row>24</xdr:row>
      <xdr:rowOff>830036</xdr:rowOff>
    </xdr:to>
    <xdr:pic>
      <xdr:nvPicPr>
        <xdr:cNvPr id="141" name="Рисунок 140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6235" y="7690374"/>
          <a:ext cx="1027564" cy="786876"/>
        </a:xfrm>
        <a:prstGeom prst="rect">
          <a:avLst/>
        </a:prstGeom>
      </xdr:spPr>
    </xdr:pic>
    <xdr:clientData/>
  </xdr:twoCellAnchor>
  <xdr:twoCellAnchor editAs="oneCell">
    <xdr:from>
      <xdr:col>10</xdr:col>
      <xdr:colOff>408215</xdr:colOff>
      <xdr:row>23</xdr:row>
      <xdr:rowOff>94206</xdr:rowOff>
    </xdr:from>
    <xdr:to>
      <xdr:col>12</xdr:col>
      <xdr:colOff>390296</xdr:colOff>
      <xdr:row>23</xdr:row>
      <xdr:rowOff>780240</xdr:rowOff>
    </xdr:to>
    <xdr:pic>
      <xdr:nvPicPr>
        <xdr:cNvPr id="142" name="Рисунок 141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64036" y="6843349"/>
          <a:ext cx="1206724" cy="686034"/>
        </a:xfrm>
        <a:prstGeom prst="rect">
          <a:avLst/>
        </a:prstGeom>
      </xdr:spPr>
    </xdr:pic>
    <xdr:clientData/>
  </xdr:twoCellAnchor>
  <xdr:twoCellAnchor editAs="oneCell">
    <xdr:from>
      <xdr:col>3</xdr:col>
      <xdr:colOff>463241</xdr:colOff>
      <xdr:row>24</xdr:row>
      <xdr:rowOff>53636</xdr:rowOff>
    </xdr:from>
    <xdr:to>
      <xdr:col>5</xdr:col>
      <xdr:colOff>395395</xdr:colOff>
      <xdr:row>24</xdr:row>
      <xdr:rowOff>816429</xdr:rowOff>
    </xdr:to>
    <xdr:pic>
      <xdr:nvPicPr>
        <xdr:cNvPr id="143" name="Рисунок 142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32812" y="7700850"/>
          <a:ext cx="1156797" cy="762793"/>
        </a:xfrm>
        <a:prstGeom prst="rect">
          <a:avLst/>
        </a:prstGeom>
      </xdr:spPr>
    </xdr:pic>
    <xdr:clientData/>
  </xdr:twoCellAnchor>
  <xdr:oneCellAnchor>
    <xdr:from>
      <xdr:col>6</xdr:col>
      <xdr:colOff>574580</xdr:colOff>
      <xdr:row>23</xdr:row>
      <xdr:rowOff>94527</xdr:rowOff>
    </xdr:from>
    <xdr:ext cx="1061831" cy="664798"/>
    <xdr:pic>
      <xdr:nvPicPr>
        <xdr:cNvPr id="144" name="Рисунок 143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81116" y="6843670"/>
          <a:ext cx="1061831" cy="664798"/>
        </a:xfrm>
        <a:prstGeom prst="rect">
          <a:avLst/>
        </a:prstGeom>
      </xdr:spPr>
    </xdr:pic>
    <xdr:clientData/>
  </xdr:oneCellAnchor>
  <xdr:twoCellAnchor editAs="oneCell">
    <xdr:from>
      <xdr:col>1</xdr:col>
      <xdr:colOff>503465</xdr:colOff>
      <xdr:row>23</xdr:row>
      <xdr:rowOff>54208</xdr:rowOff>
    </xdr:from>
    <xdr:to>
      <xdr:col>3</xdr:col>
      <xdr:colOff>205097</xdr:colOff>
      <xdr:row>23</xdr:row>
      <xdr:rowOff>754779</xdr:rowOff>
    </xdr:to>
    <xdr:pic>
      <xdr:nvPicPr>
        <xdr:cNvPr id="145" name="Рисунок 144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8394" y="6313494"/>
          <a:ext cx="926274" cy="700571"/>
        </a:xfrm>
        <a:prstGeom prst="rect">
          <a:avLst/>
        </a:prstGeom>
      </xdr:spPr>
    </xdr:pic>
    <xdr:clientData/>
  </xdr:twoCellAnchor>
  <xdr:twoCellAnchor editAs="oneCell">
    <xdr:from>
      <xdr:col>3</xdr:col>
      <xdr:colOff>272269</xdr:colOff>
      <xdr:row>23</xdr:row>
      <xdr:rowOff>57267</xdr:rowOff>
    </xdr:from>
    <xdr:to>
      <xdr:col>5</xdr:col>
      <xdr:colOff>90053</xdr:colOff>
      <xdr:row>23</xdr:row>
      <xdr:rowOff>751823</xdr:rowOff>
    </xdr:to>
    <xdr:pic>
      <xdr:nvPicPr>
        <xdr:cNvPr id="146" name="Рисунок 145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41840" y="6316553"/>
          <a:ext cx="1042427" cy="694556"/>
        </a:xfrm>
        <a:prstGeom prst="rect">
          <a:avLst/>
        </a:prstGeom>
      </xdr:spPr>
    </xdr:pic>
    <xdr:clientData/>
  </xdr:twoCellAnchor>
  <xdr:twoCellAnchor editAs="oneCell">
    <xdr:from>
      <xdr:col>5</xdr:col>
      <xdr:colOff>489858</xdr:colOff>
      <xdr:row>24</xdr:row>
      <xdr:rowOff>27215</xdr:rowOff>
    </xdr:from>
    <xdr:to>
      <xdr:col>7</xdr:col>
      <xdr:colOff>557894</xdr:colOff>
      <xdr:row>24</xdr:row>
      <xdr:rowOff>843643</xdr:rowOff>
    </xdr:to>
    <xdr:pic>
      <xdr:nvPicPr>
        <xdr:cNvPr id="147" name="Рисунок 146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84072" y="7674429"/>
          <a:ext cx="1292679" cy="816428"/>
        </a:xfrm>
        <a:prstGeom prst="rect">
          <a:avLst/>
        </a:prstGeom>
      </xdr:spPr>
    </xdr:pic>
    <xdr:clientData/>
  </xdr:twoCellAnchor>
  <xdr:twoCellAnchor editAs="oneCell">
    <xdr:from>
      <xdr:col>14</xdr:col>
      <xdr:colOff>72118</xdr:colOff>
      <xdr:row>24</xdr:row>
      <xdr:rowOff>80281</xdr:rowOff>
    </xdr:from>
    <xdr:to>
      <xdr:col>16</xdr:col>
      <xdr:colOff>101719</xdr:colOff>
      <xdr:row>26</xdr:row>
      <xdr:rowOff>462640</xdr:rowOff>
    </xdr:to>
    <xdr:pic>
      <xdr:nvPicPr>
        <xdr:cNvPr id="148" name="Рисунок 147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77225" y="7727495"/>
          <a:ext cx="1553601" cy="2178502"/>
        </a:xfrm>
        <a:prstGeom prst="rect">
          <a:avLst/>
        </a:prstGeom>
      </xdr:spPr>
    </xdr:pic>
    <xdr:clientData/>
  </xdr:twoCellAnchor>
  <xdr:twoCellAnchor editAs="oneCell">
    <xdr:from>
      <xdr:col>16</xdr:col>
      <xdr:colOff>223311</xdr:colOff>
      <xdr:row>24</xdr:row>
      <xdr:rowOff>126546</xdr:rowOff>
    </xdr:from>
    <xdr:to>
      <xdr:col>17</xdr:col>
      <xdr:colOff>767550</xdr:colOff>
      <xdr:row>26</xdr:row>
      <xdr:rowOff>107496</xdr:rowOff>
    </xdr:to>
    <xdr:pic>
      <xdr:nvPicPr>
        <xdr:cNvPr id="149" name="Рисунок 148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952418" y="7773760"/>
          <a:ext cx="1156561" cy="1777093"/>
        </a:xfrm>
        <a:prstGeom prst="rect">
          <a:avLst/>
        </a:prstGeom>
      </xdr:spPr>
    </xdr:pic>
    <xdr:clientData/>
  </xdr:twoCellAnchor>
  <xdr:oneCellAnchor>
    <xdr:from>
      <xdr:col>18</xdr:col>
      <xdr:colOff>70052</xdr:colOff>
      <xdr:row>24</xdr:row>
      <xdr:rowOff>16754</xdr:rowOff>
    </xdr:from>
    <xdr:ext cx="1243333" cy="1917686"/>
    <xdr:pic>
      <xdr:nvPicPr>
        <xdr:cNvPr id="150" name="Рисунок 149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241322">
          <a:off x="11295945" y="7663968"/>
          <a:ext cx="1243333" cy="1917686"/>
        </a:xfrm>
        <a:prstGeom prst="rect">
          <a:avLst/>
        </a:prstGeom>
      </xdr:spPr>
    </xdr:pic>
    <xdr:clientData/>
  </xdr:oneCellAnchor>
  <xdr:oneCellAnchor>
    <xdr:from>
      <xdr:col>19</xdr:col>
      <xdr:colOff>661307</xdr:colOff>
      <xdr:row>24</xdr:row>
      <xdr:rowOff>122464</xdr:rowOff>
    </xdr:from>
    <xdr:ext cx="1038225" cy="1695450"/>
    <xdr:pic>
      <xdr:nvPicPr>
        <xdr:cNvPr id="151" name="Рисунок 150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99521" y="7769678"/>
          <a:ext cx="1038225" cy="1695450"/>
        </a:xfrm>
        <a:prstGeom prst="rect">
          <a:avLst/>
        </a:prstGeom>
      </xdr:spPr>
    </xdr:pic>
    <xdr:clientData/>
  </xdr:oneCellAnchor>
  <xdr:twoCellAnchor editAs="oneCell">
    <xdr:from>
      <xdr:col>22</xdr:col>
      <xdr:colOff>50346</xdr:colOff>
      <xdr:row>23</xdr:row>
      <xdr:rowOff>23130</xdr:rowOff>
    </xdr:from>
    <xdr:to>
      <xdr:col>24</xdr:col>
      <xdr:colOff>14000</xdr:colOff>
      <xdr:row>24</xdr:row>
      <xdr:rowOff>383720</xdr:rowOff>
    </xdr:to>
    <xdr:pic>
      <xdr:nvPicPr>
        <xdr:cNvPr id="152" name="Рисунок 151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916025" y="6772273"/>
          <a:ext cx="1188296" cy="1258661"/>
        </a:xfrm>
        <a:prstGeom prst="rect">
          <a:avLst/>
        </a:prstGeom>
      </xdr:spPr>
    </xdr:pic>
    <xdr:clientData/>
  </xdr:twoCellAnchor>
  <xdr:twoCellAnchor editAs="oneCell">
    <xdr:from>
      <xdr:col>23</xdr:col>
      <xdr:colOff>597243</xdr:colOff>
      <xdr:row>23</xdr:row>
      <xdr:rowOff>12270</xdr:rowOff>
    </xdr:from>
    <xdr:to>
      <xdr:col>26</xdr:col>
      <xdr:colOff>93511</xdr:colOff>
      <xdr:row>24</xdr:row>
      <xdr:rowOff>371009</xdr:rowOff>
    </xdr:to>
    <xdr:pic>
      <xdr:nvPicPr>
        <xdr:cNvPr id="153" name="Рисунок 152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96805">
          <a:off x="15075243" y="6761413"/>
          <a:ext cx="1333232" cy="1256810"/>
        </a:xfrm>
        <a:prstGeom prst="rect">
          <a:avLst/>
        </a:prstGeom>
      </xdr:spPr>
    </xdr:pic>
    <xdr:clientData/>
  </xdr:twoCellAnchor>
  <xdr:twoCellAnchor editAs="oneCell">
    <xdr:from>
      <xdr:col>18</xdr:col>
      <xdr:colOff>394608</xdr:colOff>
      <xdr:row>23</xdr:row>
      <xdr:rowOff>54427</xdr:rowOff>
    </xdr:from>
    <xdr:to>
      <xdr:col>20</xdr:col>
      <xdr:colOff>190500</xdr:colOff>
      <xdr:row>24</xdr:row>
      <xdr:rowOff>35232</xdr:rowOff>
    </xdr:to>
    <xdr:pic>
      <xdr:nvPicPr>
        <xdr:cNvPr id="154" name="Рисунок 153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620501" y="6803570"/>
          <a:ext cx="1211035" cy="878876"/>
        </a:xfrm>
        <a:prstGeom prst="rect">
          <a:avLst/>
        </a:prstGeom>
      </xdr:spPr>
    </xdr:pic>
    <xdr:clientData/>
  </xdr:twoCellAnchor>
  <xdr:twoCellAnchor editAs="oneCell">
    <xdr:from>
      <xdr:col>14</xdr:col>
      <xdr:colOff>190499</xdr:colOff>
      <xdr:row>23</xdr:row>
      <xdr:rowOff>54427</xdr:rowOff>
    </xdr:from>
    <xdr:to>
      <xdr:col>16</xdr:col>
      <xdr:colOff>54428</xdr:colOff>
      <xdr:row>24</xdr:row>
      <xdr:rowOff>92861</xdr:rowOff>
    </xdr:to>
    <xdr:pic>
      <xdr:nvPicPr>
        <xdr:cNvPr id="155" name="Рисунок 154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95606" y="6803570"/>
          <a:ext cx="1387929" cy="936505"/>
        </a:xfrm>
        <a:prstGeom prst="rect">
          <a:avLst/>
        </a:prstGeom>
      </xdr:spPr>
    </xdr:pic>
    <xdr:clientData/>
  </xdr:twoCellAnchor>
  <xdr:twoCellAnchor editAs="oneCell">
    <xdr:from>
      <xdr:col>16</xdr:col>
      <xdr:colOff>258536</xdr:colOff>
      <xdr:row>23</xdr:row>
      <xdr:rowOff>40821</xdr:rowOff>
    </xdr:from>
    <xdr:to>
      <xdr:col>18</xdr:col>
      <xdr:colOff>179547</xdr:colOff>
      <xdr:row>24</xdr:row>
      <xdr:rowOff>27215</xdr:rowOff>
    </xdr:to>
    <xdr:pic>
      <xdr:nvPicPr>
        <xdr:cNvPr id="156" name="Рисунок 155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987643" y="6789964"/>
          <a:ext cx="1417797" cy="884465"/>
        </a:xfrm>
        <a:prstGeom prst="rect">
          <a:avLst/>
        </a:prstGeom>
      </xdr:spPr>
    </xdr:pic>
    <xdr:clientData/>
  </xdr:twoCellAnchor>
  <xdr:twoCellAnchor editAs="oneCell">
    <xdr:from>
      <xdr:col>24</xdr:col>
      <xdr:colOff>491203</xdr:colOff>
      <xdr:row>43</xdr:row>
      <xdr:rowOff>36500</xdr:rowOff>
    </xdr:from>
    <xdr:to>
      <xdr:col>26</xdr:col>
      <xdr:colOff>346294</xdr:colOff>
      <xdr:row>51</xdr:row>
      <xdr:rowOff>95250</xdr:rowOff>
    </xdr:to>
    <xdr:pic>
      <xdr:nvPicPr>
        <xdr:cNvPr id="167" name="Рисунок 166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581524" y="12840821"/>
          <a:ext cx="1079734" cy="139225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24</xdr:col>
      <xdr:colOff>592935</xdr:colOff>
      <xdr:row>28</xdr:row>
      <xdr:rowOff>165877</xdr:rowOff>
    </xdr:from>
    <xdr:to>
      <xdr:col>26</xdr:col>
      <xdr:colOff>469786</xdr:colOff>
      <xdr:row>33</xdr:row>
      <xdr:rowOff>143300</xdr:rowOff>
    </xdr:to>
    <xdr:pic>
      <xdr:nvPicPr>
        <xdr:cNvPr id="176" name="Рисунок 175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683256" y="10507306"/>
          <a:ext cx="1101494" cy="80745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19</xdr:col>
      <xdr:colOff>448582</xdr:colOff>
      <xdr:row>45</xdr:row>
      <xdr:rowOff>57178</xdr:rowOff>
    </xdr:from>
    <xdr:to>
      <xdr:col>21</xdr:col>
      <xdr:colOff>289752</xdr:colOff>
      <xdr:row>49</xdr:row>
      <xdr:rowOff>154691</xdr:rowOff>
    </xdr:to>
    <xdr:pic>
      <xdr:nvPicPr>
        <xdr:cNvPr id="177" name="Рисунок 176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286796" y="13215285"/>
          <a:ext cx="1256313" cy="75065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17</xdr:col>
      <xdr:colOff>588539</xdr:colOff>
      <xdr:row>45</xdr:row>
      <xdr:rowOff>76040</xdr:rowOff>
    </xdr:from>
    <xdr:ext cx="1141159" cy="756155"/>
    <xdr:pic>
      <xdr:nvPicPr>
        <xdr:cNvPr id="178" name="Рисунок 177">
          <a:hlinkClick xmlns:r="http://schemas.openxmlformats.org/officeDocument/2006/relationships" r:id="rId194"/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29968" y="13234147"/>
          <a:ext cx="1141159" cy="75615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22</xdr:col>
      <xdr:colOff>395953</xdr:colOff>
      <xdr:row>28</xdr:row>
      <xdr:rowOff>118140</xdr:rowOff>
    </xdr:from>
    <xdr:to>
      <xdr:col>24</xdr:col>
      <xdr:colOff>251045</xdr:colOff>
      <xdr:row>37</xdr:row>
      <xdr:rowOff>27212</xdr:rowOff>
    </xdr:to>
    <xdr:pic>
      <xdr:nvPicPr>
        <xdr:cNvPr id="179" name="Рисунок 178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61632" y="10459569"/>
          <a:ext cx="1079734" cy="139225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14</xdr:col>
      <xdr:colOff>154040</xdr:colOff>
      <xdr:row>44</xdr:row>
      <xdr:rowOff>188726</xdr:rowOff>
    </xdr:from>
    <xdr:ext cx="1243235" cy="841413"/>
    <xdr:pic>
      <xdr:nvPicPr>
        <xdr:cNvPr id="180" name="Рисунок 179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8359147" y="13156333"/>
          <a:ext cx="1243235" cy="84141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16</xdr:col>
      <xdr:colOff>21751</xdr:colOff>
      <xdr:row>45</xdr:row>
      <xdr:rowOff>55230</xdr:rowOff>
    </xdr:from>
    <xdr:ext cx="1070604" cy="775156"/>
    <xdr:pic>
      <xdr:nvPicPr>
        <xdr:cNvPr id="181" name="Рисунок 180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9750858" y="13213337"/>
          <a:ext cx="1070604" cy="77515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14</xdr:col>
      <xdr:colOff>123825</xdr:colOff>
      <xdr:row>28</xdr:row>
      <xdr:rowOff>103412</xdr:rowOff>
    </xdr:from>
    <xdr:ext cx="1617889" cy="1094015"/>
    <xdr:pic>
      <xdr:nvPicPr>
        <xdr:cNvPr id="182" name="Рисунок 181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28932" y="10444841"/>
          <a:ext cx="1617889" cy="109401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16</xdr:col>
      <xdr:colOff>333864</xdr:colOff>
      <xdr:row>28</xdr:row>
      <xdr:rowOff>60262</xdr:rowOff>
    </xdr:from>
    <xdr:to>
      <xdr:col>18</xdr:col>
      <xdr:colOff>517071</xdr:colOff>
      <xdr:row>34</xdr:row>
      <xdr:rowOff>163284</xdr:rowOff>
    </xdr:to>
    <xdr:pic>
      <xdr:nvPicPr>
        <xdr:cNvPr id="183" name="Рисунок 182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062971" y="10401691"/>
          <a:ext cx="1679993" cy="109634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19</xdr:col>
      <xdr:colOff>13608</xdr:colOff>
      <xdr:row>28</xdr:row>
      <xdr:rowOff>39458</xdr:rowOff>
    </xdr:from>
    <xdr:to>
      <xdr:col>21</xdr:col>
      <xdr:colOff>267272</xdr:colOff>
      <xdr:row>34</xdr:row>
      <xdr:rowOff>81642</xdr:rowOff>
    </xdr:to>
    <xdr:pic>
      <xdr:nvPicPr>
        <xdr:cNvPr id="184" name="Рисунок 183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851822" y="10380887"/>
          <a:ext cx="1668807" cy="103550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16</xdr:col>
      <xdr:colOff>299360</xdr:colOff>
      <xdr:row>36</xdr:row>
      <xdr:rowOff>34016</xdr:rowOff>
    </xdr:from>
    <xdr:to>
      <xdr:col>19</xdr:col>
      <xdr:colOff>8428</xdr:colOff>
      <xdr:row>42</xdr:row>
      <xdr:rowOff>108859</xdr:rowOff>
    </xdr:to>
    <xdr:pic>
      <xdr:nvPicPr>
        <xdr:cNvPr id="185" name="Рисунок 184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028467" y="11695337"/>
          <a:ext cx="1818175" cy="105455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18</xdr:col>
      <xdr:colOff>571500</xdr:colOff>
      <xdr:row>36</xdr:row>
      <xdr:rowOff>14964</xdr:rowOff>
    </xdr:from>
    <xdr:to>
      <xdr:col>21</xdr:col>
      <xdr:colOff>355578</xdr:colOff>
      <xdr:row>42</xdr:row>
      <xdr:rowOff>81644</xdr:rowOff>
    </xdr:to>
    <xdr:pic>
      <xdr:nvPicPr>
        <xdr:cNvPr id="186" name="Рисунок 185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797393" y="11676285"/>
          <a:ext cx="1811542" cy="104639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5442</xdr:colOff>
      <xdr:row>36</xdr:row>
      <xdr:rowOff>102052</xdr:rowOff>
    </xdr:from>
    <xdr:to>
      <xdr:col>16</xdr:col>
      <xdr:colOff>244929</xdr:colOff>
      <xdr:row>42</xdr:row>
      <xdr:rowOff>95251</xdr:rowOff>
    </xdr:to>
    <xdr:pic>
      <xdr:nvPicPr>
        <xdr:cNvPr id="187" name="Рисунок 186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10549" y="11763373"/>
          <a:ext cx="1763487" cy="97291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0</xdr:colOff>
      <xdr:row>25</xdr:row>
      <xdr:rowOff>62711</xdr:rowOff>
    </xdr:from>
    <xdr:to>
      <xdr:col>4</xdr:col>
      <xdr:colOff>544286</xdr:colOff>
      <xdr:row>26</xdr:row>
      <xdr:rowOff>54430</xdr:rowOff>
    </xdr:to>
    <xdr:pic>
      <xdr:nvPicPr>
        <xdr:cNvPr id="208" name="Рисунок 207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69571" y="8607997"/>
          <a:ext cx="1156608" cy="88979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517073</xdr:colOff>
      <xdr:row>25</xdr:row>
      <xdr:rowOff>95251</xdr:rowOff>
    </xdr:from>
    <xdr:to>
      <xdr:col>9</xdr:col>
      <xdr:colOff>449037</xdr:colOff>
      <xdr:row>26</xdr:row>
      <xdr:rowOff>101469</xdr:rowOff>
    </xdr:to>
    <xdr:pic>
      <xdr:nvPicPr>
        <xdr:cNvPr id="209" name="Рисунок 208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35930" y="8640537"/>
          <a:ext cx="1156607" cy="90428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108858</xdr:colOff>
      <xdr:row>25</xdr:row>
      <xdr:rowOff>0</xdr:rowOff>
    </xdr:from>
    <xdr:to>
      <xdr:col>7</xdr:col>
      <xdr:colOff>326573</xdr:colOff>
      <xdr:row>26</xdr:row>
      <xdr:rowOff>217715</xdr:rowOff>
    </xdr:to>
    <xdr:pic>
      <xdr:nvPicPr>
        <xdr:cNvPr id="210" name="Рисунок 209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03072" y="8545286"/>
          <a:ext cx="1442358" cy="111578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131669</xdr:colOff>
      <xdr:row>8</xdr:row>
      <xdr:rowOff>168086</xdr:rowOff>
    </xdr:from>
    <xdr:to>
      <xdr:col>16</xdr:col>
      <xdr:colOff>1708597</xdr:colOff>
      <xdr:row>22</xdr:row>
      <xdr:rowOff>123265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326845" y="4594410"/>
          <a:ext cx="1576928" cy="230841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16</xdr:col>
      <xdr:colOff>56028</xdr:colOff>
      <xdr:row>33</xdr:row>
      <xdr:rowOff>134471</xdr:rowOff>
    </xdr:from>
    <xdr:ext cx="1728677" cy="3260912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789087" y="7283824"/>
          <a:ext cx="1728677" cy="326091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</xdr:col>
      <xdr:colOff>78441</xdr:colOff>
      <xdr:row>0</xdr:row>
      <xdr:rowOff>123264</xdr:rowOff>
    </xdr:from>
    <xdr:to>
      <xdr:col>2</xdr:col>
      <xdr:colOff>1532488</xdr:colOff>
      <xdr:row>0</xdr:row>
      <xdr:rowOff>907676</xdr:rowOff>
    </xdr:to>
    <xdr:pic>
      <xdr:nvPicPr>
        <xdr:cNvPr id="4" name="Рисунок 3" descr="Лого лидер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82706" y="123264"/>
          <a:ext cx="3325429" cy="78441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66675</xdr:rowOff>
    </xdr:from>
    <xdr:to>
      <xdr:col>2</xdr:col>
      <xdr:colOff>2572954</xdr:colOff>
      <xdr:row>0</xdr:row>
      <xdr:rowOff>851087</xdr:rowOff>
    </xdr:to>
    <xdr:pic>
      <xdr:nvPicPr>
        <xdr:cNvPr id="3" name="Рисунок 2" descr="Лого лидер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0" y="66675"/>
          <a:ext cx="3325429" cy="78441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114300</xdr:colOff>
      <xdr:row>5</xdr:row>
      <xdr:rowOff>19051</xdr:rowOff>
    </xdr:from>
    <xdr:to>
      <xdr:col>14</xdr:col>
      <xdr:colOff>1993237</xdr:colOff>
      <xdr:row>13</xdr:row>
      <xdr:rowOff>133351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11100" y="2009776"/>
          <a:ext cx="1878937" cy="140970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114299</xdr:colOff>
      <xdr:row>16</xdr:row>
      <xdr:rowOff>85725</xdr:rowOff>
    </xdr:from>
    <xdr:to>
      <xdr:col>14</xdr:col>
      <xdr:colOff>2009774</xdr:colOff>
      <xdr:row>25</xdr:row>
      <xdr:rowOff>50508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11099" y="3857625"/>
          <a:ext cx="1895475" cy="142210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95250</xdr:colOff>
      <xdr:row>28</xdr:row>
      <xdr:rowOff>38100</xdr:rowOff>
    </xdr:from>
    <xdr:to>
      <xdr:col>14</xdr:col>
      <xdr:colOff>1997059</xdr:colOff>
      <xdr:row>36</xdr:row>
      <xdr:rowOff>9525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92050" y="5753100"/>
          <a:ext cx="1901809" cy="142875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142875</xdr:colOff>
      <xdr:row>40</xdr:row>
      <xdr:rowOff>114301</xdr:rowOff>
    </xdr:from>
    <xdr:to>
      <xdr:col>14</xdr:col>
      <xdr:colOff>2000906</xdr:colOff>
      <xdr:row>56</xdr:row>
      <xdr:rowOff>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39675" y="7772401"/>
          <a:ext cx="1858031" cy="247650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85725</xdr:colOff>
      <xdr:row>0</xdr:row>
      <xdr:rowOff>66675</xdr:rowOff>
    </xdr:from>
    <xdr:to>
      <xdr:col>2</xdr:col>
      <xdr:colOff>1925254</xdr:colOff>
      <xdr:row>0</xdr:row>
      <xdr:rowOff>851087</xdr:rowOff>
    </xdr:to>
    <xdr:pic>
      <xdr:nvPicPr>
        <xdr:cNvPr id="9" name="Рисунок 8" descr="Лого лидер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71475" y="66675"/>
          <a:ext cx="3325429" cy="78441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167596</xdr:colOff>
      <xdr:row>5</xdr:row>
      <xdr:rowOff>219075</xdr:rowOff>
    </xdr:from>
    <xdr:to>
      <xdr:col>12</xdr:col>
      <xdr:colOff>1721389</xdr:colOff>
      <xdr:row>11</xdr:row>
      <xdr:rowOff>228600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292671" y="4286250"/>
          <a:ext cx="1553793" cy="17811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114301</xdr:colOff>
      <xdr:row>4</xdr:row>
      <xdr:rowOff>118460</xdr:rowOff>
    </xdr:from>
    <xdr:to>
      <xdr:col>12</xdr:col>
      <xdr:colOff>1715051</xdr:colOff>
      <xdr:row>4</xdr:row>
      <xdr:rowOff>1847850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239376" y="2252060"/>
          <a:ext cx="1600750" cy="172939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133350</xdr:colOff>
      <xdr:row>0</xdr:row>
      <xdr:rowOff>47625</xdr:rowOff>
    </xdr:from>
    <xdr:to>
      <xdr:col>2</xdr:col>
      <xdr:colOff>2792029</xdr:colOff>
      <xdr:row>0</xdr:row>
      <xdr:rowOff>832037</xdr:rowOff>
    </xdr:to>
    <xdr:pic>
      <xdr:nvPicPr>
        <xdr:cNvPr id="5" name="Рисунок 4" descr="Лого лидер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19100" y="47625"/>
          <a:ext cx="3325429" cy="78441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9525</xdr:colOff>
      <xdr:row>9</xdr:row>
      <xdr:rowOff>76200</xdr:rowOff>
    </xdr:from>
    <xdr:to>
      <xdr:col>13</xdr:col>
      <xdr:colOff>12529</xdr:colOff>
      <xdr:row>24</xdr:row>
      <xdr:rowOff>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24725" y="20907375"/>
          <a:ext cx="1765129" cy="2352675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45</xdr:row>
      <xdr:rowOff>47625</xdr:rowOff>
    </xdr:from>
    <xdr:to>
      <xdr:col>12</xdr:col>
      <xdr:colOff>1733550</xdr:colOff>
      <xdr:row>58</xdr:row>
      <xdr:rowOff>70552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82100" y="8905875"/>
          <a:ext cx="1724025" cy="2127952"/>
        </a:xfrm>
        <a:prstGeom prst="rect">
          <a:avLst/>
        </a:prstGeom>
      </xdr:spPr>
    </xdr:pic>
    <xdr:clientData/>
  </xdr:twoCellAnchor>
  <xdr:twoCellAnchor editAs="oneCell">
    <xdr:from>
      <xdr:col>12</xdr:col>
      <xdr:colOff>342900</xdr:colOff>
      <xdr:row>38</xdr:row>
      <xdr:rowOff>0</xdr:rowOff>
    </xdr:from>
    <xdr:to>
      <xdr:col>12</xdr:col>
      <xdr:colOff>1571625</xdr:colOff>
      <xdr:row>38</xdr:row>
      <xdr:rowOff>963706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877425" y="8048625"/>
          <a:ext cx="1228725" cy="96370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0</xdr:row>
      <xdr:rowOff>57150</xdr:rowOff>
    </xdr:from>
    <xdr:to>
      <xdr:col>4</xdr:col>
      <xdr:colOff>163129</xdr:colOff>
      <xdr:row>0</xdr:row>
      <xdr:rowOff>841562</xdr:rowOff>
    </xdr:to>
    <xdr:pic>
      <xdr:nvPicPr>
        <xdr:cNvPr id="6" name="Рисунок 5" descr="Лого лидер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0050" y="57150"/>
          <a:ext cx="3325429" cy="78441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4</xdr:row>
      <xdr:rowOff>75096</xdr:rowOff>
    </xdr:from>
    <xdr:to>
      <xdr:col>9</xdr:col>
      <xdr:colOff>1809750</xdr:colOff>
      <xdr:row>4</xdr:row>
      <xdr:rowOff>1238870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91425" y="2256321"/>
          <a:ext cx="1704975" cy="1163774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5</xdr:row>
      <xdr:rowOff>247650</xdr:rowOff>
    </xdr:from>
    <xdr:to>
      <xdr:col>9</xdr:col>
      <xdr:colOff>1600199</xdr:colOff>
      <xdr:row>5</xdr:row>
      <xdr:rowOff>1143000</xdr:rowOff>
    </xdr:to>
    <xdr:pic>
      <xdr:nvPicPr>
        <xdr:cNvPr id="4" name="Рисунок 3" descr="C:\Users\User9\Desktop\sapcsc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15250" y="3781425"/>
          <a:ext cx="1371599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95250</xdr:colOff>
      <xdr:row>0</xdr:row>
      <xdr:rowOff>38100</xdr:rowOff>
    </xdr:from>
    <xdr:to>
      <xdr:col>2</xdr:col>
      <xdr:colOff>2592004</xdr:colOff>
      <xdr:row>0</xdr:row>
      <xdr:rowOff>822512</xdr:rowOff>
    </xdr:to>
    <xdr:pic>
      <xdr:nvPicPr>
        <xdr:cNvPr id="5" name="Рисунок 4" descr="Лого лидер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1000" y="38100"/>
          <a:ext cx="3325429" cy="78441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</xdr:colOff>
      <xdr:row>8</xdr:row>
      <xdr:rowOff>9526</xdr:rowOff>
    </xdr:from>
    <xdr:to>
      <xdr:col>12</xdr:col>
      <xdr:colOff>1753842</xdr:colOff>
      <xdr:row>8</xdr:row>
      <xdr:rowOff>1133475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239250" y="1724026"/>
          <a:ext cx="1734792" cy="112394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1733550</xdr:colOff>
      <xdr:row>11</xdr:row>
      <xdr:rowOff>17689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220200" y="2867025"/>
          <a:ext cx="1733550" cy="1133475"/>
        </a:xfrm>
        <a:prstGeom prst="rect">
          <a:avLst/>
        </a:prstGeom>
      </xdr:spPr>
    </xdr:pic>
    <xdr:clientData/>
  </xdr:twoCellAnchor>
  <xdr:twoCellAnchor editAs="oneCell">
    <xdr:from>
      <xdr:col>12</xdr:col>
      <xdr:colOff>39781</xdr:colOff>
      <xdr:row>12</xdr:row>
      <xdr:rowOff>112859</xdr:rowOff>
    </xdr:from>
    <xdr:to>
      <xdr:col>12</xdr:col>
      <xdr:colOff>1754972</xdr:colOff>
      <xdr:row>16</xdr:row>
      <xdr:rowOff>246207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33105" y="11542859"/>
          <a:ext cx="1715191" cy="1164289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25</xdr:row>
      <xdr:rowOff>0</xdr:rowOff>
    </xdr:from>
    <xdr:to>
      <xdr:col>12</xdr:col>
      <xdr:colOff>1752600</xdr:colOff>
      <xdr:row>25</xdr:row>
      <xdr:rowOff>1127915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239250" y="5892010"/>
          <a:ext cx="1733550" cy="1127915"/>
        </a:xfrm>
        <a:prstGeom prst="rect">
          <a:avLst/>
        </a:prstGeom>
      </xdr:spPr>
    </xdr:pic>
    <xdr:clientData/>
  </xdr:twoCellAnchor>
  <xdr:twoCellAnchor editAs="oneCell">
    <xdr:from>
      <xdr:col>12</xdr:col>
      <xdr:colOff>19049</xdr:colOff>
      <xdr:row>25</xdr:row>
      <xdr:rowOff>0</xdr:rowOff>
    </xdr:from>
    <xdr:to>
      <xdr:col>13</xdr:col>
      <xdr:colOff>2800</xdr:colOff>
      <xdr:row>25</xdr:row>
      <xdr:rowOff>1143403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239249" y="7038975"/>
          <a:ext cx="1743075" cy="1143403"/>
        </a:xfrm>
        <a:prstGeom prst="rect">
          <a:avLst/>
        </a:prstGeom>
      </xdr:spPr>
    </xdr:pic>
    <xdr:clientData/>
  </xdr:twoCellAnchor>
  <xdr:twoCellAnchor editAs="oneCell">
    <xdr:from>
      <xdr:col>12</xdr:col>
      <xdr:colOff>11770</xdr:colOff>
      <xdr:row>26</xdr:row>
      <xdr:rowOff>28574</xdr:rowOff>
    </xdr:from>
    <xdr:to>
      <xdr:col>13</xdr:col>
      <xdr:colOff>48390</xdr:colOff>
      <xdr:row>27</xdr:row>
      <xdr:rowOff>47625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26970" y="10115549"/>
          <a:ext cx="1798746" cy="1171575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31</xdr:row>
      <xdr:rowOff>133350</xdr:rowOff>
    </xdr:from>
    <xdr:to>
      <xdr:col>12</xdr:col>
      <xdr:colOff>1751995</xdr:colOff>
      <xdr:row>39</xdr:row>
      <xdr:rowOff>47625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258300" y="11953875"/>
          <a:ext cx="1713895" cy="12858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51</xdr:row>
      <xdr:rowOff>142875</xdr:rowOff>
    </xdr:from>
    <xdr:to>
      <xdr:col>13</xdr:col>
      <xdr:colOff>2552</xdr:colOff>
      <xdr:row>59</xdr:row>
      <xdr:rowOff>95250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220200" y="16935450"/>
          <a:ext cx="1764678" cy="1323975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41</xdr:row>
      <xdr:rowOff>0</xdr:rowOff>
    </xdr:from>
    <xdr:to>
      <xdr:col>12</xdr:col>
      <xdr:colOff>1752600</xdr:colOff>
      <xdr:row>49</xdr:row>
      <xdr:rowOff>3118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248775" y="15059025"/>
          <a:ext cx="1724025" cy="12934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</xdr:row>
      <xdr:rowOff>66676</xdr:rowOff>
    </xdr:from>
    <xdr:to>
      <xdr:col>12</xdr:col>
      <xdr:colOff>1752600</xdr:colOff>
      <xdr:row>28</xdr:row>
      <xdr:rowOff>1131470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15200" y="11306176"/>
          <a:ext cx="1752600" cy="1064794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6</xdr:row>
      <xdr:rowOff>16178</xdr:rowOff>
    </xdr:from>
    <xdr:to>
      <xdr:col>12</xdr:col>
      <xdr:colOff>1752600</xdr:colOff>
      <xdr:row>6</xdr:row>
      <xdr:rowOff>1138142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62825" y="3626153"/>
          <a:ext cx="1704975" cy="1121964"/>
        </a:xfrm>
        <a:prstGeom prst="rect">
          <a:avLst/>
        </a:prstGeom>
      </xdr:spPr>
    </xdr:pic>
    <xdr:clientData/>
  </xdr:twoCellAnchor>
  <xdr:twoCellAnchor editAs="oneCell">
    <xdr:from>
      <xdr:col>12</xdr:col>
      <xdr:colOff>29750</xdr:colOff>
      <xdr:row>7</xdr:row>
      <xdr:rowOff>9526</xdr:rowOff>
    </xdr:from>
    <xdr:to>
      <xdr:col>12</xdr:col>
      <xdr:colOff>1733549</xdr:colOff>
      <xdr:row>7</xdr:row>
      <xdr:rowOff>1114426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44950" y="4772026"/>
          <a:ext cx="1703799" cy="1104900"/>
        </a:xfrm>
        <a:prstGeom prst="rect">
          <a:avLst/>
        </a:prstGeom>
      </xdr:spPr>
    </xdr:pic>
    <xdr:clientData/>
  </xdr:twoCellAnchor>
  <xdr:oneCellAnchor>
    <xdr:from>
      <xdr:col>12</xdr:col>
      <xdr:colOff>19050</xdr:colOff>
      <xdr:row>9</xdr:row>
      <xdr:rowOff>1</xdr:rowOff>
    </xdr:from>
    <xdr:ext cx="1733550" cy="1020536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39050" y="7075715"/>
          <a:ext cx="1733550" cy="1020536"/>
        </a:xfrm>
        <a:prstGeom prst="rect">
          <a:avLst/>
        </a:prstGeom>
      </xdr:spPr>
    </xdr:pic>
    <xdr:clientData/>
  </xdr:oneCellAnchor>
  <xdr:twoCellAnchor editAs="oneCell">
    <xdr:from>
      <xdr:col>12</xdr:col>
      <xdr:colOff>189139</xdr:colOff>
      <xdr:row>4</xdr:row>
      <xdr:rowOff>247650</xdr:rowOff>
    </xdr:from>
    <xdr:to>
      <xdr:col>12</xdr:col>
      <xdr:colOff>1543050</xdr:colOff>
      <xdr:row>4</xdr:row>
      <xdr:rowOff>1727262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13914" y="1962150"/>
          <a:ext cx="1353911" cy="147961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104775</xdr:colOff>
      <xdr:row>5</xdr:row>
      <xdr:rowOff>276225</xdr:rowOff>
    </xdr:from>
    <xdr:to>
      <xdr:col>12</xdr:col>
      <xdr:colOff>1676400</xdr:colOff>
      <xdr:row>5</xdr:row>
      <xdr:rowOff>1543050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29550" y="3886200"/>
          <a:ext cx="1571625" cy="126682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7932</xdr:colOff>
      <xdr:row>27</xdr:row>
      <xdr:rowOff>361950</xdr:rowOff>
    </xdr:from>
    <xdr:to>
      <xdr:col>12</xdr:col>
      <xdr:colOff>1748382</xdr:colOff>
      <xdr:row>27</xdr:row>
      <xdr:rowOff>914400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10256832" y="14020800"/>
          <a:ext cx="1740450" cy="552450"/>
        </a:xfrm>
        <a:prstGeom prst="rect">
          <a:avLst/>
        </a:prstGeom>
      </xdr:spPr>
    </xdr:pic>
    <xdr:clientData/>
  </xdr:twoCellAnchor>
  <xdr:twoCellAnchor editAs="oneCell">
    <xdr:from>
      <xdr:col>12</xdr:col>
      <xdr:colOff>306296</xdr:colOff>
      <xdr:row>11</xdr:row>
      <xdr:rowOff>19460</xdr:rowOff>
    </xdr:from>
    <xdr:to>
      <xdr:col>12</xdr:col>
      <xdr:colOff>1162050</xdr:colOff>
      <xdr:row>11</xdr:row>
      <xdr:rowOff>876299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55196" y="10087385"/>
          <a:ext cx="855754" cy="85683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0</xdr:row>
      <xdr:rowOff>66675</xdr:rowOff>
    </xdr:from>
    <xdr:to>
      <xdr:col>2</xdr:col>
      <xdr:colOff>2404866</xdr:colOff>
      <xdr:row>0</xdr:row>
      <xdr:rowOff>851087</xdr:rowOff>
    </xdr:to>
    <xdr:pic>
      <xdr:nvPicPr>
        <xdr:cNvPr id="22" name="Рисунок 21" descr="Лого лидер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1950" y="66675"/>
          <a:ext cx="3325429" cy="784412"/>
        </a:xfrm>
        <a:prstGeom prst="rect">
          <a:avLst/>
        </a:prstGeom>
      </xdr:spPr>
    </xdr:pic>
    <xdr:clientData/>
  </xdr:twoCellAnchor>
  <xdr:oneCellAnchor>
    <xdr:from>
      <xdr:col>12</xdr:col>
      <xdr:colOff>84605</xdr:colOff>
      <xdr:row>18</xdr:row>
      <xdr:rowOff>157682</xdr:rowOff>
    </xdr:from>
    <xdr:ext cx="1715191" cy="1164289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77929" y="13134094"/>
          <a:ext cx="1715191" cy="1164289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6</xdr:row>
      <xdr:rowOff>38100</xdr:rowOff>
    </xdr:from>
    <xdr:to>
      <xdr:col>9</xdr:col>
      <xdr:colOff>1685925</xdr:colOff>
      <xdr:row>9</xdr:row>
      <xdr:rowOff>247650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63000" y="2257425"/>
          <a:ext cx="1647825" cy="1095375"/>
        </a:xfrm>
        <a:prstGeom prst="rect">
          <a:avLst/>
        </a:prstGeom>
      </xdr:spPr>
    </xdr:pic>
    <xdr:clientData/>
  </xdr:twoCellAnchor>
  <xdr:twoCellAnchor editAs="oneCell">
    <xdr:from>
      <xdr:col>9</xdr:col>
      <xdr:colOff>38451</xdr:colOff>
      <xdr:row>14</xdr:row>
      <xdr:rowOff>33619</xdr:rowOff>
    </xdr:from>
    <xdr:to>
      <xdr:col>9</xdr:col>
      <xdr:colOff>1672035</xdr:colOff>
      <xdr:row>22</xdr:row>
      <xdr:rowOff>145677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52363" y="3339354"/>
          <a:ext cx="1633584" cy="1456764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29</xdr:row>
      <xdr:rowOff>38100</xdr:rowOff>
    </xdr:from>
    <xdr:to>
      <xdr:col>9</xdr:col>
      <xdr:colOff>1676400</xdr:colOff>
      <xdr:row>32</xdr:row>
      <xdr:rowOff>228600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53475" y="6343650"/>
          <a:ext cx="1647825" cy="1019175"/>
        </a:xfrm>
        <a:prstGeom prst="rect">
          <a:avLst/>
        </a:prstGeom>
      </xdr:spPr>
    </xdr:pic>
    <xdr:clientData/>
  </xdr:twoCellAnchor>
  <xdr:twoCellAnchor editAs="oneCell">
    <xdr:from>
      <xdr:col>9</xdr:col>
      <xdr:colOff>28572</xdr:colOff>
      <xdr:row>33</xdr:row>
      <xdr:rowOff>25087</xdr:rowOff>
    </xdr:from>
    <xdr:to>
      <xdr:col>9</xdr:col>
      <xdr:colOff>1695449</xdr:colOff>
      <xdr:row>36</xdr:row>
      <xdr:rowOff>228599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53472" y="7435537"/>
          <a:ext cx="1666877" cy="975037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37</xdr:row>
      <xdr:rowOff>28575</xdr:rowOff>
    </xdr:from>
    <xdr:to>
      <xdr:col>9</xdr:col>
      <xdr:colOff>1685924</xdr:colOff>
      <xdr:row>40</xdr:row>
      <xdr:rowOff>208293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53475" y="8467725"/>
          <a:ext cx="1657349" cy="865518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45</xdr:row>
      <xdr:rowOff>0</xdr:rowOff>
    </xdr:from>
    <xdr:to>
      <xdr:col>9</xdr:col>
      <xdr:colOff>1676400</xdr:colOff>
      <xdr:row>48</xdr:row>
      <xdr:rowOff>209663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63000" y="9867900"/>
          <a:ext cx="1638300" cy="952613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41</xdr:row>
      <xdr:rowOff>25490</xdr:rowOff>
    </xdr:from>
    <xdr:to>
      <xdr:col>9</xdr:col>
      <xdr:colOff>1685925</xdr:colOff>
      <xdr:row>44</xdr:row>
      <xdr:rowOff>208713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53475" y="8902790"/>
          <a:ext cx="1657350" cy="926173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57</xdr:row>
      <xdr:rowOff>51092</xdr:rowOff>
    </xdr:from>
    <xdr:to>
      <xdr:col>9</xdr:col>
      <xdr:colOff>1692072</xdr:colOff>
      <xdr:row>64</xdr:row>
      <xdr:rowOff>66675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48725" y="10023767"/>
          <a:ext cx="1673022" cy="1215733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65</xdr:row>
      <xdr:rowOff>25400</xdr:rowOff>
    </xdr:from>
    <xdr:to>
      <xdr:col>9</xdr:col>
      <xdr:colOff>1676400</xdr:colOff>
      <xdr:row>68</xdr:row>
      <xdr:rowOff>200024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67775" y="11369675"/>
          <a:ext cx="1638300" cy="831849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69</xdr:row>
      <xdr:rowOff>60830</xdr:rowOff>
    </xdr:from>
    <xdr:to>
      <xdr:col>9</xdr:col>
      <xdr:colOff>1685925</xdr:colOff>
      <xdr:row>72</xdr:row>
      <xdr:rowOff>209551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96350" y="12281405"/>
          <a:ext cx="1619250" cy="805946"/>
        </a:xfrm>
        <a:prstGeom prst="rect">
          <a:avLst/>
        </a:prstGeom>
      </xdr:spPr>
    </xdr:pic>
    <xdr:clientData/>
  </xdr:twoCellAnchor>
  <xdr:twoCellAnchor editAs="oneCell">
    <xdr:from>
      <xdr:col>9</xdr:col>
      <xdr:colOff>72854</xdr:colOff>
      <xdr:row>75</xdr:row>
      <xdr:rowOff>133350</xdr:rowOff>
    </xdr:from>
    <xdr:to>
      <xdr:col>9</xdr:col>
      <xdr:colOff>1701964</xdr:colOff>
      <xdr:row>81</xdr:row>
      <xdr:rowOff>76200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50154" y="18087975"/>
          <a:ext cx="1629110" cy="971550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90</xdr:row>
      <xdr:rowOff>38101</xdr:rowOff>
    </xdr:from>
    <xdr:to>
      <xdr:col>9</xdr:col>
      <xdr:colOff>1571625</xdr:colOff>
      <xdr:row>92</xdr:row>
      <xdr:rowOff>266701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77300" y="17183101"/>
          <a:ext cx="1428750" cy="781050"/>
        </a:xfrm>
        <a:prstGeom prst="rect">
          <a:avLst/>
        </a:prstGeom>
      </xdr:spPr>
    </xdr:pic>
    <xdr:clientData/>
  </xdr:twoCellAnchor>
  <xdr:oneCellAnchor>
    <xdr:from>
      <xdr:col>9</xdr:col>
      <xdr:colOff>152400</xdr:colOff>
      <xdr:row>96</xdr:row>
      <xdr:rowOff>49589</xdr:rowOff>
    </xdr:from>
    <xdr:ext cx="1438275" cy="979111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62950" y="18442364"/>
          <a:ext cx="1438275" cy="97911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9</xdr:col>
      <xdr:colOff>177334</xdr:colOff>
      <xdr:row>93</xdr:row>
      <xdr:rowOff>174531</xdr:rowOff>
    </xdr:from>
    <xdr:ext cx="1403816" cy="997044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87884" y="17109981"/>
          <a:ext cx="1403816" cy="99704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9</xdr:col>
      <xdr:colOff>114311</xdr:colOff>
      <xdr:row>84</xdr:row>
      <xdr:rowOff>152402</xdr:rowOff>
    </xdr:from>
    <xdr:to>
      <xdr:col>9</xdr:col>
      <xdr:colOff>1571894</xdr:colOff>
      <xdr:row>86</xdr:row>
      <xdr:rowOff>257179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9315589" y="19326099"/>
          <a:ext cx="809627" cy="145758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19050</xdr:colOff>
      <xdr:row>53</xdr:row>
      <xdr:rowOff>9526</xdr:rowOff>
    </xdr:from>
    <xdr:to>
      <xdr:col>9</xdr:col>
      <xdr:colOff>1685925</xdr:colOff>
      <xdr:row>56</xdr:row>
      <xdr:rowOff>238126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43950" y="10868026"/>
          <a:ext cx="1666875" cy="97155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28574</xdr:colOff>
      <xdr:row>4</xdr:row>
      <xdr:rowOff>28575</xdr:rowOff>
    </xdr:from>
    <xdr:to>
      <xdr:col>9</xdr:col>
      <xdr:colOff>1676399</xdr:colOff>
      <xdr:row>6</xdr:row>
      <xdr:rowOff>6076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53474" y="1657350"/>
          <a:ext cx="1647825" cy="1158601"/>
        </a:xfrm>
        <a:prstGeom prst="rect">
          <a:avLst/>
        </a:prstGeom>
      </xdr:spPr>
    </xdr:pic>
    <xdr:clientData/>
  </xdr:twoCellAnchor>
  <xdr:twoCellAnchor editAs="oneCell">
    <xdr:from>
      <xdr:col>9</xdr:col>
      <xdr:colOff>30845</xdr:colOff>
      <xdr:row>49</xdr:row>
      <xdr:rowOff>19051</xdr:rowOff>
    </xdr:from>
    <xdr:to>
      <xdr:col>9</xdr:col>
      <xdr:colOff>1685924</xdr:colOff>
      <xdr:row>52</xdr:row>
      <xdr:rowOff>246520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12895" y="11944351"/>
          <a:ext cx="1655079" cy="105614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0</xdr:row>
      <xdr:rowOff>85725</xdr:rowOff>
    </xdr:from>
    <xdr:to>
      <xdr:col>2</xdr:col>
      <xdr:colOff>2220529</xdr:colOff>
      <xdr:row>0</xdr:row>
      <xdr:rowOff>870137</xdr:rowOff>
    </xdr:to>
    <xdr:pic>
      <xdr:nvPicPr>
        <xdr:cNvPr id="21" name="Рисунок 20" descr="Лого лидер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71475" y="85725"/>
          <a:ext cx="3325429" cy="78441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0</xdr:row>
      <xdr:rowOff>0</xdr:rowOff>
    </xdr:from>
    <xdr:to>
      <xdr:col>1</xdr:col>
      <xdr:colOff>1438275</xdr:colOff>
      <xdr:row>0</xdr:row>
      <xdr:rowOff>0</xdr:rowOff>
    </xdr:to>
    <xdr:pic>
      <xdr:nvPicPr>
        <xdr:cNvPr id="2" name="Picture 1" descr="лого северная аврора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1276350" cy="0"/>
        </a:xfrm>
        <a:prstGeom prst="rect">
          <a:avLst/>
        </a:prstGeom>
        <a:solidFill>
          <a:srgbClr val="0000C8"/>
        </a:solidFill>
        <a:ln w="9525">
          <a:solidFill>
            <a:srgbClr val="0000C8"/>
          </a:solidFill>
          <a:miter lim="800000"/>
          <a:headEnd/>
          <a:tailEnd/>
        </a:ln>
      </xdr:spPr>
    </xdr:pic>
    <xdr:clientData/>
  </xdr:twoCellAnchor>
  <xdr:twoCellAnchor>
    <xdr:from>
      <xdr:col>6</xdr:col>
      <xdr:colOff>371475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8715375" y="0"/>
          <a:ext cx="2209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195043, Россия, Санкт-Петербург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Рябовское шоссе, 120, промбаза «Ржевка»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Тел./факс: +7 (812) 313 11 42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e-mail: info@north-aurora.ru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www.north-aurora.ru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 Narrow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13</xdr:col>
      <xdr:colOff>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38100" y="0"/>
          <a:ext cx="12334875" cy="0"/>
        </a:xfrm>
        <a:prstGeom prst="line">
          <a:avLst/>
        </a:prstGeom>
        <a:noFill/>
        <a:ln w="254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10</xdr:col>
      <xdr:colOff>66675</xdr:colOff>
      <xdr:row>0</xdr:row>
      <xdr:rowOff>0</xdr:rowOff>
    </xdr:from>
    <xdr:to>
      <xdr:col>12</xdr:col>
      <xdr:colOff>476250</xdr:colOff>
      <xdr:row>0</xdr:row>
      <xdr:rowOff>0</xdr:rowOff>
    </xdr:to>
    <xdr:sp macro="" textlink="">
      <xdr:nvSpPr>
        <xdr:cNvPr id="5" name="Text Box 4">
          <a:hlinkClick xmlns:r="http://schemas.openxmlformats.org/officeDocument/2006/relationships" r:id="rId2"/>
        </xdr:cNvPr>
        <xdr:cNvSpPr txBox="1">
          <a:spLocks noChangeArrowheads="1"/>
        </xdr:cNvSpPr>
      </xdr:nvSpPr>
      <xdr:spPr bwMode="auto">
        <a:xfrm>
          <a:off x="10610850" y="0"/>
          <a:ext cx="1628775" cy="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0000"/>
              </a:solidFill>
              <a:latin typeface="Arial Cyr"/>
              <a:cs typeface="Arial Cyr"/>
            </a:rPr>
            <a:t>НА ГЛАВНУЮ СТРАНИЦУ</a:t>
          </a:r>
        </a:p>
      </xdr:txBody>
    </xdr:sp>
    <xdr:clientData/>
  </xdr:twoCellAnchor>
  <xdr:twoCellAnchor>
    <xdr:from>
      <xdr:col>1</xdr:col>
      <xdr:colOff>161925</xdr:colOff>
      <xdr:row>0</xdr:row>
      <xdr:rowOff>0</xdr:rowOff>
    </xdr:from>
    <xdr:to>
      <xdr:col>1</xdr:col>
      <xdr:colOff>1438275</xdr:colOff>
      <xdr:row>0</xdr:row>
      <xdr:rowOff>0</xdr:rowOff>
    </xdr:to>
    <xdr:pic>
      <xdr:nvPicPr>
        <xdr:cNvPr id="11" name="Picture 13" descr="лого северная аврора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1276350" cy="0"/>
        </a:xfrm>
        <a:prstGeom prst="rect">
          <a:avLst/>
        </a:prstGeom>
        <a:solidFill>
          <a:srgbClr val="0000C8"/>
        </a:solidFill>
        <a:ln w="9525">
          <a:solidFill>
            <a:srgbClr val="0000C8"/>
          </a:solidFill>
          <a:miter lim="800000"/>
          <a:headEnd/>
          <a:tailEnd/>
        </a:ln>
      </xdr:spPr>
    </xdr:pic>
    <xdr:clientData/>
  </xdr:twoCellAnchor>
  <xdr:twoCellAnchor>
    <xdr:from>
      <xdr:col>6</xdr:col>
      <xdr:colOff>371475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12" name="Text Box 14"/>
        <xdr:cNvSpPr txBox="1">
          <a:spLocks noChangeArrowheads="1"/>
        </xdr:cNvSpPr>
      </xdr:nvSpPr>
      <xdr:spPr bwMode="auto">
        <a:xfrm>
          <a:off x="8715375" y="0"/>
          <a:ext cx="2209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195043, Россия, Санкт-Петербург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Рябовское шоссе, 120, промбаза «Ржевка»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Тел./факс: +7 (812) 313 11 42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e-mail: info@north-aurora.ru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www.north-aurora.ru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 Narrow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13</xdr:col>
      <xdr:colOff>0</xdr:colOff>
      <xdr:row>0</xdr:row>
      <xdr:rowOff>0</xdr:rowOff>
    </xdr:to>
    <xdr:sp macro="" textlink="">
      <xdr:nvSpPr>
        <xdr:cNvPr id="13" name="Line 15"/>
        <xdr:cNvSpPr>
          <a:spLocks noChangeShapeType="1"/>
        </xdr:cNvSpPr>
      </xdr:nvSpPr>
      <xdr:spPr bwMode="auto">
        <a:xfrm>
          <a:off x="38100" y="0"/>
          <a:ext cx="12334875" cy="0"/>
        </a:xfrm>
        <a:prstGeom prst="line">
          <a:avLst/>
        </a:prstGeom>
        <a:noFill/>
        <a:ln w="254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10</xdr:col>
      <xdr:colOff>66675</xdr:colOff>
      <xdr:row>0</xdr:row>
      <xdr:rowOff>0</xdr:rowOff>
    </xdr:from>
    <xdr:to>
      <xdr:col>12</xdr:col>
      <xdr:colOff>476250</xdr:colOff>
      <xdr:row>0</xdr:row>
      <xdr:rowOff>0</xdr:rowOff>
    </xdr:to>
    <xdr:sp macro="" textlink="">
      <xdr:nvSpPr>
        <xdr:cNvPr id="14" name="Text Box 16">
          <a:hlinkClick xmlns:r="http://schemas.openxmlformats.org/officeDocument/2006/relationships" r:id="rId3"/>
        </xdr:cNvPr>
        <xdr:cNvSpPr txBox="1">
          <a:spLocks noChangeArrowheads="1"/>
        </xdr:cNvSpPr>
      </xdr:nvSpPr>
      <xdr:spPr bwMode="auto">
        <a:xfrm>
          <a:off x="10610850" y="0"/>
          <a:ext cx="1628775" cy="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0000"/>
              </a:solidFill>
              <a:latin typeface="Arial Cyr"/>
              <a:cs typeface="Arial Cyr"/>
            </a:rPr>
            <a:t>НА ГЛАВНУЮ СТРАНИЦУ</a:t>
          </a:r>
        </a:p>
      </xdr:txBody>
    </xdr:sp>
    <xdr:clientData/>
  </xdr:twoCellAnchor>
  <xdr:twoCellAnchor>
    <xdr:from>
      <xdr:col>1</xdr:col>
      <xdr:colOff>161925</xdr:colOff>
      <xdr:row>0</xdr:row>
      <xdr:rowOff>0</xdr:rowOff>
    </xdr:from>
    <xdr:to>
      <xdr:col>1</xdr:col>
      <xdr:colOff>1438275</xdr:colOff>
      <xdr:row>0</xdr:row>
      <xdr:rowOff>0</xdr:rowOff>
    </xdr:to>
    <xdr:pic>
      <xdr:nvPicPr>
        <xdr:cNvPr id="19" name="Picture 24" descr="лого северная аврора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1276350" cy="0"/>
        </a:xfrm>
        <a:prstGeom prst="rect">
          <a:avLst/>
        </a:prstGeom>
        <a:solidFill>
          <a:srgbClr val="0000C8"/>
        </a:solidFill>
        <a:ln w="9525">
          <a:solidFill>
            <a:srgbClr val="0000C8"/>
          </a:solidFill>
          <a:miter lim="800000"/>
          <a:headEnd/>
          <a:tailEnd/>
        </a:ln>
      </xdr:spPr>
    </xdr:pic>
    <xdr:clientData/>
  </xdr:twoCellAnchor>
  <xdr:twoCellAnchor>
    <xdr:from>
      <xdr:col>6</xdr:col>
      <xdr:colOff>371475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0" name="Text Box 25"/>
        <xdr:cNvSpPr txBox="1">
          <a:spLocks noChangeArrowheads="1"/>
        </xdr:cNvSpPr>
      </xdr:nvSpPr>
      <xdr:spPr bwMode="auto">
        <a:xfrm>
          <a:off x="8715375" y="0"/>
          <a:ext cx="2209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195043, Россия, Санкт-Петербург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Рябовское шоссе, 120, промбаза «Ржевка»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Тел./факс: +7 (812) 313 11 42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e-mail: info@north-aurora.ru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www.north-aurora.ru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 Narrow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13</xdr:col>
      <xdr:colOff>0</xdr:colOff>
      <xdr:row>0</xdr:row>
      <xdr:rowOff>0</xdr:rowOff>
    </xdr:to>
    <xdr:sp macro="" textlink="">
      <xdr:nvSpPr>
        <xdr:cNvPr id="21" name="Line 26"/>
        <xdr:cNvSpPr>
          <a:spLocks noChangeShapeType="1"/>
        </xdr:cNvSpPr>
      </xdr:nvSpPr>
      <xdr:spPr bwMode="auto">
        <a:xfrm>
          <a:off x="38100" y="0"/>
          <a:ext cx="12334875" cy="0"/>
        </a:xfrm>
        <a:prstGeom prst="line">
          <a:avLst/>
        </a:prstGeom>
        <a:noFill/>
        <a:ln w="254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10</xdr:col>
      <xdr:colOff>66675</xdr:colOff>
      <xdr:row>0</xdr:row>
      <xdr:rowOff>0</xdr:rowOff>
    </xdr:from>
    <xdr:to>
      <xdr:col>12</xdr:col>
      <xdr:colOff>476250</xdr:colOff>
      <xdr:row>0</xdr:row>
      <xdr:rowOff>0</xdr:rowOff>
    </xdr:to>
    <xdr:sp macro="" textlink="">
      <xdr:nvSpPr>
        <xdr:cNvPr id="22" name="Text Box 27">
          <a:hlinkClick xmlns:r="http://schemas.openxmlformats.org/officeDocument/2006/relationships" r:id="rId4"/>
        </xdr:cNvPr>
        <xdr:cNvSpPr txBox="1">
          <a:spLocks noChangeArrowheads="1"/>
        </xdr:cNvSpPr>
      </xdr:nvSpPr>
      <xdr:spPr bwMode="auto">
        <a:xfrm>
          <a:off x="10610850" y="0"/>
          <a:ext cx="1628775" cy="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0000"/>
              </a:solidFill>
              <a:latin typeface="Arial Cyr"/>
              <a:cs typeface="Arial Cyr"/>
            </a:rPr>
            <a:t>НА ГЛАВНУЮ СТРАНИЦУ</a:t>
          </a:r>
        </a:p>
      </xdr:txBody>
    </xdr:sp>
    <xdr:clientData/>
  </xdr:twoCellAnchor>
  <xdr:twoCellAnchor editAs="oneCell">
    <xdr:from>
      <xdr:col>1</xdr:col>
      <xdr:colOff>228600</xdr:colOff>
      <xdr:row>0</xdr:row>
      <xdr:rowOff>104775</xdr:rowOff>
    </xdr:from>
    <xdr:to>
      <xdr:col>2</xdr:col>
      <xdr:colOff>1048954</xdr:colOff>
      <xdr:row>5</xdr:row>
      <xdr:rowOff>22412</xdr:rowOff>
    </xdr:to>
    <xdr:pic>
      <xdr:nvPicPr>
        <xdr:cNvPr id="15" name="Рисунок 14" descr="Лого лидер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71500" y="104775"/>
          <a:ext cx="3325429" cy="7844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104776</xdr:colOff>
      <xdr:row>21</xdr:row>
      <xdr:rowOff>128587</xdr:rowOff>
    </xdr:from>
    <xdr:ext cx="1356162" cy="862013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72626" y="5862637"/>
          <a:ext cx="1356162" cy="86201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13</xdr:col>
      <xdr:colOff>113058</xdr:colOff>
      <xdr:row>39</xdr:row>
      <xdr:rowOff>11082</xdr:rowOff>
    </xdr:from>
    <xdr:ext cx="1353792" cy="905962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80908" y="8659782"/>
          <a:ext cx="1353792" cy="90596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13</xdr:col>
      <xdr:colOff>121289</xdr:colOff>
      <xdr:row>8</xdr:row>
      <xdr:rowOff>69711</xdr:rowOff>
    </xdr:from>
    <xdr:ext cx="1323800" cy="806589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89139" y="3689211"/>
          <a:ext cx="1323800" cy="80658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13</xdr:col>
      <xdr:colOff>75168</xdr:colOff>
      <xdr:row>58</xdr:row>
      <xdr:rowOff>2069</xdr:rowOff>
    </xdr:from>
    <xdr:ext cx="1392536" cy="1169506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43018" y="12098819"/>
          <a:ext cx="1392536" cy="116950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</xdr:col>
      <xdr:colOff>125506</xdr:colOff>
      <xdr:row>0</xdr:row>
      <xdr:rowOff>170890</xdr:rowOff>
    </xdr:from>
    <xdr:to>
      <xdr:col>2</xdr:col>
      <xdr:colOff>2009775</xdr:colOff>
      <xdr:row>0</xdr:row>
      <xdr:rowOff>730624</xdr:rowOff>
    </xdr:to>
    <xdr:pic>
      <xdr:nvPicPr>
        <xdr:cNvPr id="7" name="Рисунок 6" descr="Лого лидер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1256" y="170890"/>
          <a:ext cx="2770094" cy="559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127187</xdr:colOff>
      <xdr:row>13</xdr:row>
      <xdr:rowOff>183794</xdr:rowOff>
    </xdr:from>
    <xdr:ext cx="1195107" cy="846790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48040" y="16970206"/>
          <a:ext cx="1195107" cy="84679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73958</xdr:colOff>
      <xdr:row>10</xdr:row>
      <xdr:rowOff>145676</xdr:rowOff>
    </xdr:from>
    <xdr:ext cx="1371601" cy="800176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94811" y="11295529"/>
          <a:ext cx="1371601" cy="80017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100014</xdr:colOff>
      <xdr:row>6</xdr:row>
      <xdr:rowOff>89647</xdr:rowOff>
    </xdr:from>
    <xdr:ext cx="1233486" cy="687345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20867" y="5804647"/>
          <a:ext cx="1233486" cy="68734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98654</xdr:colOff>
      <xdr:row>5</xdr:row>
      <xdr:rowOff>102055</xdr:rowOff>
    </xdr:from>
    <xdr:ext cx="1246052" cy="718397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19507" y="4494761"/>
          <a:ext cx="1246052" cy="71839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146797</xdr:colOff>
      <xdr:row>11</xdr:row>
      <xdr:rowOff>257175</xdr:rowOff>
    </xdr:from>
    <xdr:ext cx="1280272" cy="1323749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90597" y="11706225"/>
          <a:ext cx="1280272" cy="132374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115981</xdr:colOff>
      <xdr:row>12</xdr:row>
      <xdr:rowOff>191621</xdr:rowOff>
    </xdr:from>
    <xdr:ext cx="1190625" cy="1276547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59781" y="13383746"/>
          <a:ext cx="1190625" cy="127654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117102</xdr:colOff>
      <xdr:row>15</xdr:row>
      <xdr:rowOff>186578</xdr:rowOff>
    </xdr:from>
    <xdr:ext cx="1208936" cy="653862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37955" y="19976166"/>
          <a:ext cx="1208936" cy="65386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12</xdr:col>
      <xdr:colOff>129428</xdr:colOff>
      <xdr:row>8</xdr:row>
      <xdr:rowOff>272982</xdr:rowOff>
    </xdr:from>
    <xdr:to>
      <xdr:col>12</xdr:col>
      <xdr:colOff>1373282</xdr:colOff>
      <xdr:row>8</xdr:row>
      <xdr:rowOff>988657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73228" y="7969182"/>
          <a:ext cx="1243854" cy="7156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123266</xdr:colOff>
      <xdr:row>9</xdr:row>
      <xdr:rowOff>100852</xdr:rowOff>
    </xdr:from>
    <xdr:to>
      <xdr:col>12</xdr:col>
      <xdr:colOff>1344706</xdr:colOff>
      <xdr:row>9</xdr:row>
      <xdr:rowOff>872288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44119" y="9928411"/>
          <a:ext cx="1221440" cy="77143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12</xdr:col>
      <xdr:colOff>99514</xdr:colOff>
      <xdr:row>7</xdr:row>
      <xdr:rowOff>275105</xdr:rowOff>
    </xdr:from>
    <xdr:ext cx="1190093" cy="896469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43314" y="6447305"/>
          <a:ext cx="1190093" cy="89646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146783</xdr:colOff>
      <xdr:row>4</xdr:row>
      <xdr:rowOff>119902</xdr:rowOff>
    </xdr:from>
    <xdr:ext cx="1292508" cy="727823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90583" y="3253627"/>
          <a:ext cx="1292508" cy="72782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12</xdr:col>
      <xdr:colOff>186058</xdr:colOff>
      <xdr:row>14</xdr:row>
      <xdr:rowOff>109933</xdr:rowOff>
    </xdr:from>
    <xdr:to>
      <xdr:col>12</xdr:col>
      <xdr:colOff>1199029</xdr:colOff>
      <xdr:row>14</xdr:row>
      <xdr:rowOff>848846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06911" y="18409139"/>
          <a:ext cx="1012971" cy="738913"/>
        </a:xfrm>
        <a:prstGeom prst="rect">
          <a:avLst/>
        </a:prstGeom>
      </xdr:spPr>
    </xdr:pic>
    <xdr:clientData/>
  </xdr:twoCellAnchor>
  <xdr:twoCellAnchor editAs="oneCell">
    <xdr:from>
      <xdr:col>12</xdr:col>
      <xdr:colOff>161927</xdr:colOff>
      <xdr:row>16</xdr:row>
      <xdr:rowOff>132791</xdr:rowOff>
    </xdr:from>
    <xdr:to>
      <xdr:col>12</xdr:col>
      <xdr:colOff>1532405</xdr:colOff>
      <xdr:row>18</xdr:row>
      <xdr:rowOff>391777</xdr:rowOff>
    </xdr:to>
    <xdr:pic>
      <xdr:nvPicPr>
        <xdr:cNvPr id="26" name="Изображение 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703486" y="18129438"/>
          <a:ext cx="1370478" cy="1088221"/>
        </a:xfrm>
        <a:prstGeom prst="rect">
          <a:avLst/>
        </a:prstGeom>
      </xdr:spPr>
    </xdr:pic>
    <xdr:clientData/>
  </xdr:twoCellAnchor>
  <xdr:twoCellAnchor editAs="oneCell">
    <xdr:from>
      <xdr:col>1</xdr:col>
      <xdr:colOff>125506</xdr:colOff>
      <xdr:row>0</xdr:row>
      <xdr:rowOff>170890</xdr:rowOff>
    </xdr:from>
    <xdr:to>
      <xdr:col>2</xdr:col>
      <xdr:colOff>2075151</xdr:colOff>
      <xdr:row>0</xdr:row>
      <xdr:rowOff>806824</xdr:rowOff>
    </xdr:to>
    <xdr:pic>
      <xdr:nvPicPr>
        <xdr:cNvPr id="21" name="Рисунок 20" descr="Лого лидер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11256" y="170890"/>
          <a:ext cx="2629469" cy="6359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104776</xdr:colOff>
      <xdr:row>190</xdr:row>
      <xdr:rowOff>128881</xdr:rowOff>
    </xdr:from>
    <xdr:to>
      <xdr:col>14</xdr:col>
      <xdr:colOff>723900</xdr:colOff>
      <xdr:row>192</xdr:row>
      <xdr:rowOff>32629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53476" y="49192156"/>
          <a:ext cx="619124" cy="55144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114299</xdr:colOff>
      <xdr:row>175</xdr:row>
      <xdr:rowOff>76202</xdr:rowOff>
    </xdr:from>
    <xdr:to>
      <xdr:col>14</xdr:col>
      <xdr:colOff>723900</xdr:colOff>
      <xdr:row>178</xdr:row>
      <xdr:rowOff>122086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8762999" y="46682027"/>
          <a:ext cx="609601" cy="53165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38100</xdr:colOff>
      <xdr:row>4</xdr:row>
      <xdr:rowOff>1</xdr:rowOff>
    </xdr:from>
    <xdr:to>
      <xdr:col>14</xdr:col>
      <xdr:colOff>1612156</xdr:colOff>
      <xdr:row>6</xdr:row>
      <xdr:rowOff>161925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500" y="2771776"/>
          <a:ext cx="1574056" cy="942974"/>
        </a:xfrm>
        <a:prstGeom prst="rect">
          <a:avLst/>
        </a:prstGeom>
      </xdr:spPr>
    </xdr:pic>
    <xdr:clientData/>
  </xdr:twoCellAnchor>
  <xdr:twoCellAnchor editAs="oneCell">
    <xdr:from>
      <xdr:col>14</xdr:col>
      <xdr:colOff>57799</xdr:colOff>
      <xdr:row>6</xdr:row>
      <xdr:rowOff>352426</xdr:rowOff>
    </xdr:from>
    <xdr:to>
      <xdr:col>14</xdr:col>
      <xdr:colOff>1609724</xdr:colOff>
      <xdr:row>9</xdr:row>
      <xdr:rowOff>192899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92199" y="3905251"/>
          <a:ext cx="1551925" cy="1012048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47626</xdr:colOff>
      <xdr:row>31</xdr:row>
      <xdr:rowOff>38101</xdr:rowOff>
    </xdr:from>
    <xdr:to>
      <xdr:col>14</xdr:col>
      <xdr:colOff>819150</xdr:colOff>
      <xdr:row>33</xdr:row>
      <xdr:rowOff>95251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96326" y="15154276"/>
          <a:ext cx="771524" cy="704850"/>
        </a:xfrm>
        <a:prstGeom prst="rect">
          <a:avLst/>
        </a:prstGeom>
      </xdr:spPr>
    </xdr:pic>
    <xdr:clientData/>
  </xdr:twoCellAnchor>
  <xdr:twoCellAnchor editAs="oneCell">
    <xdr:from>
      <xdr:col>14</xdr:col>
      <xdr:colOff>42702</xdr:colOff>
      <xdr:row>41</xdr:row>
      <xdr:rowOff>38099</xdr:rowOff>
    </xdr:from>
    <xdr:to>
      <xdr:col>14</xdr:col>
      <xdr:colOff>838200</xdr:colOff>
      <xdr:row>43</xdr:row>
      <xdr:rowOff>46568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91402" y="16773524"/>
          <a:ext cx="795498" cy="656169"/>
        </a:xfrm>
        <a:prstGeom prst="rect">
          <a:avLst/>
        </a:prstGeom>
      </xdr:spPr>
    </xdr:pic>
    <xdr:clientData/>
  </xdr:twoCellAnchor>
  <xdr:twoCellAnchor editAs="oneCell">
    <xdr:from>
      <xdr:col>14</xdr:col>
      <xdr:colOff>26465</xdr:colOff>
      <xdr:row>52</xdr:row>
      <xdr:rowOff>95250</xdr:rowOff>
    </xdr:from>
    <xdr:to>
      <xdr:col>14</xdr:col>
      <xdr:colOff>838201</xdr:colOff>
      <xdr:row>54</xdr:row>
      <xdr:rowOff>119210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75165" y="18935700"/>
          <a:ext cx="811736" cy="671660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28577</xdr:colOff>
      <xdr:row>61</xdr:row>
      <xdr:rowOff>85726</xdr:rowOff>
    </xdr:from>
    <xdr:to>
      <xdr:col>14</xdr:col>
      <xdr:colOff>838200</xdr:colOff>
      <xdr:row>63</xdr:row>
      <xdr:rowOff>59288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77277" y="20383501"/>
          <a:ext cx="809623" cy="621262"/>
        </a:xfrm>
        <a:prstGeom prst="rect">
          <a:avLst/>
        </a:prstGeom>
      </xdr:spPr>
    </xdr:pic>
    <xdr:clientData/>
  </xdr:twoCellAnchor>
  <xdr:twoCellAnchor editAs="oneCell">
    <xdr:from>
      <xdr:col>14</xdr:col>
      <xdr:colOff>9526</xdr:colOff>
      <xdr:row>73</xdr:row>
      <xdr:rowOff>133350</xdr:rowOff>
    </xdr:from>
    <xdr:to>
      <xdr:col>14</xdr:col>
      <xdr:colOff>838200</xdr:colOff>
      <xdr:row>75</xdr:row>
      <xdr:rowOff>45056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58226" y="22850475"/>
          <a:ext cx="828674" cy="559406"/>
        </a:xfrm>
        <a:prstGeom prst="rect">
          <a:avLst/>
        </a:prstGeom>
      </xdr:spPr>
    </xdr:pic>
    <xdr:clientData/>
  </xdr:twoCellAnchor>
  <xdr:twoCellAnchor editAs="oneCell">
    <xdr:from>
      <xdr:col>14</xdr:col>
      <xdr:colOff>9527</xdr:colOff>
      <xdr:row>82</xdr:row>
      <xdr:rowOff>47625</xdr:rowOff>
    </xdr:from>
    <xdr:to>
      <xdr:col>14</xdr:col>
      <xdr:colOff>828675</xdr:colOff>
      <xdr:row>84</xdr:row>
      <xdr:rowOff>55497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58227" y="24222075"/>
          <a:ext cx="819148" cy="655572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19051</xdr:colOff>
      <xdr:row>94</xdr:row>
      <xdr:rowOff>30996</xdr:rowOff>
    </xdr:from>
    <xdr:to>
      <xdr:col>14</xdr:col>
      <xdr:colOff>800100</xdr:colOff>
      <xdr:row>95</xdr:row>
      <xdr:rowOff>315072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67751" y="26615271"/>
          <a:ext cx="781049" cy="607926"/>
        </a:xfrm>
        <a:prstGeom prst="rect">
          <a:avLst/>
        </a:prstGeom>
      </xdr:spPr>
    </xdr:pic>
    <xdr:clientData/>
  </xdr:twoCellAnchor>
  <xdr:twoCellAnchor editAs="oneCell">
    <xdr:from>
      <xdr:col>14</xdr:col>
      <xdr:colOff>20562</xdr:colOff>
      <xdr:row>103</xdr:row>
      <xdr:rowOff>57150</xdr:rowOff>
    </xdr:from>
    <xdr:to>
      <xdr:col>14</xdr:col>
      <xdr:colOff>847725</xdr:colOff>
      <xdr:row>105</xdr:row>
      <xdr:rowOff>66675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69262" y="28098750"/>
          <a:ext cx="827163" cy="657225"/>
        </a:xfrm>
        <a:prstGeom prst="rect">
          <a:avLst/>
        </a:prstGeom>
      </xdr:spPr>
    </xdr:pic>
    <xdr:clientData/>
  </xdr:twoCellAnchor>
  <xdr:twoCellAnchor editAs="oneCell">
    <xdr:from>
      <xdr:col>14</xdr:col>
      <xdr:colOff>9527</xdr:colOff>
      <xdr:row>115</xdr:row>
      <xdr:rowOff>36034</xdr:rowOff>
    </xdr:from>
    <xdr:to>
      <xdr:col>14</xdr:col>
      <xdr:colOff>828675</xdr:colOff>
      <xdr:row>117</xdr:row>
      <xdr:rowOff>29678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58227" y="30458884"/>
          <a:ext cx="819148" cy="641344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28576</xdr:colOff>
      <xdr:row>123</xdr:row>
      <xdr:rowOff>67155</xdr:rowOff>
    </xdr:from>
    <xdr:to>
      <xdr:col>14</xdr:col>
      <xdr:colOff>847726</xdr:colOff>
      <xdr:row>125</xdr:row>
      <xdr:rowOff>59165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77276" y="32471205"/>
          <a:ext cx="819150" cy="639710"/>
        </a:xfrm>
        <a:prstGeom prst="rect">
          <a:avLst/>
        </a:prstGeom>
      </xdr:spPr>
    </xdr:pic>
    <xdr:clientData/>
  </xdr:twoCellAnchor>
  <xdr:twoCellAnchor editAs="oneCell">
    <xdr:from>
      <xdr:col>14</xdr:col>
      <xdr:colOff>13612</xdr:colOff>
      <xdr:row>145</xdr:row>
      <xdr:rowOff>28575</xdr:rowOff>
    </xdr:from>
    <xdr:to>
      <xdr:col>14</xdr:col>
      <xdr:colOff>828676</xdr:colOff>
      <xdr:row>147</xdr:row>
      <xdr:rowOff>28575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62312" y="38700075"/>
          <a:ext cx="815064" cy="647700"/>
        </a:xfrm>
        <a:prstGeom prst="rect">
          <a:avLst/>
        </a:prstGeom>
      </xdr:spPr>
    </xdr:pic>
    <xdr:clientData/>
  </xdr:twoCellAnchor>
  <xdr:twoCellAnchor editAs="oneCell">
    <xdr:from>
      <xdr:col>14</xdr:col>
      <xdr:colOff>32706</xdr:colOff>
      <xdr:row>130</xdr:row>
      <xdr:rowOff>66675</xdr:rowOff>
    </xdr:from>
    <xdr:to>
      <xdr:col>14</xdr:col>
      <xdr:colOff>828675</xdr:colOff>
      <xdr:row>132</xdr:row>
      <xdr:rowOff>47625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81406" y="34518600"/>
          <a:ext cx="795969" cy="628650"/>
        </a:xfrm>
        <a:prstGeom prst="rect">
          <a:avLst/>
        </a:prstGeom>
      </xdr:spPr>
    </xdr:pic>
    <xdr:clientData/>
  </xdr:twoCellAnchor>
  <xdr:twoCellAnchor editAs="oneCell">
    <xdr:from>
      <xdr:col>14</xdr:col>
      <xdr:colOff>20759</xdr:colOff>
      <xdr:row>138</xdr:row>
      <xdr:rowOff>95250</xdr:rowOff>
    </xdr:from>
    <xdr:to>
      <xdr:col>14</xdr:col>
      <xdr:colOff>838200</xdr:colOff>
      <xdr:row>140</xdr:row>
      <xdr:rowOff>93697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69459" y="36604575"/>
          <a:ext cx="817441" cy="646147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</xdr:colOff>
      <xdr:row>153</xdr:row>
      <xdr:rowOff>69308</xdr:rowOff>
    </xdr:from>
    <xdr:to>
      <xdr:col>14</xdr:col>
      <xdr:colOff>819150</xdr:colOff>
      <xdr:row>155</xdr:row>
      <xdr:rowOff>47625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58225" y="40722008"/>
          <a:ext cx="809625" cy="626017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28576</xdr:colOff>
      <xdr:row>160</xdr:row>
      <xdr:rowOff>20821</xdr:rowOff>
    </xdr:from>
    <xdr:to>
      <xdr:col>14</xdr:col>
      <xdr:colOff>838200</xdr:colOff>
      <xdr:row>161</xdr:row>
      <xdr:rowOff>304800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77276" y="42769021"/>
          <a:ext cx="809624" cy="607829"/>
        </a:xfrm>
        <a:prstGeom prst="rect">
          <a:avLst/>
        </a:prstGeom>
      </xdr:spPr>
    </xdr:pic>
    <xdr:clientData/>
  </xdr:twoCellAnchor>
  <xdr:twoCellAnchor editAs="oneCell">
    <xdr:from>
      <xdr:col>14</xdr:col>
      <xdr:colOff>9526</xdr:colOff>
      <xdr:row>168</xdr:row>
      <xdr:rowOff>32287</xdr:rowOff>
    </xdr:from>
    <xdr:to>
      <xdr:col>14</xdr:col>
      <xdr:colOff>828676</xdr:colOff>
      <xdr:row>169</xdr:row>
      <xdr:rowOff>268592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58226" y="44685487"/>
          <a:ext cx="819150" cy="560155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57154</xdr:colOff>
      <xdr:row>207</xdr:row>
      <xdr:rowOff>92602</xdr:rowOff>
    </xdr:from>
    <xdr:to>
      <xdr:col>14</xdr:col>
      <xdr:colOff>809625</xdr:colOff>
      <xdr:row>207</xdr:row>
      <xdr:rowOff>628650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05854" y="60176302"/>
          <a:ext cx="752471" cy="536048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28577</xdr:colOff>
      <xdr:row>208</xdr:row>
      <xdr:rowOff>104777</xdr:rowOff>
    </xdr:from>
    <xdr:to>
      <xdr:col>14</xdr:col>
      <xdr:colOff>838200</xdr:colOff>
      <xdr:row>208</xdr:row>
      <xdr:rowOff>597617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77277" y="60950477"/>
          <a:ext cx="809623" cy="492840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195</xdr:row>
      <xdr:rowOff>119585</xdr:rowOff>
    </xdr:from>
    <xdr:to>
      <xdr:col>14</xdr:col>
      <xdr:colOff>800100</xdr:colOff>
      <xdr:row>195</xdr:row>
      <xdr:rowOff>590627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77275" y="51059285"/>
          <a:ext cx="771525" cy="471042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28576</xdr:colOff>
      <xdr:row>196</xdr:row>
      <xdr:rowOff>66677</xdr:rowOff>
    </xdr:from>
    <xdr:to>
      <xdr:col>14</xdr:col>
      <xdr:colOff>830120</xdr:colOff>
      <xdr:row>196</xdr:row>
      <xdr:rowOff>571501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77276" y="51768377"/>
          <a:ext cx="801544" cy="504824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38101</xdr:colOff>
      <xdr:row>197</xdr:row>
      <xdr:rowOff>72257</xdr:rowOff>
    </xdr:from>
    <xdr:to>
      <xdr:col>14</xdr:col>
      <xdr:colOff>800101</xdr:colOff>
      <xdr:row>197</xdr:row>
      <xdr:rowOff>537484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86801" y="52535957"/>
          <a:ext cx="762000" cy="465227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38101</xdr:colOff>
      <xdr:row>199</xdr:row>
      <xdr:rowOff>72560</xdr:rowOff>
    </xdr:from>
    <xdr:to>
      <xdr:col>14</xdr:col>
      <xdr:colOff>819150</xdr:colOff>
      <xdr:row>199</xdr:row>
      <xdr:rowOff>549417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86801" y="54060260"/>
          <a:ext cx="781049" cy="476857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19051</xdr:colOff>
      <xdr:row>198</xdr:row>
      <xdr:rowOff>37768</xdr:rowOff>
    </xdr:from>
    <xdr:to>
      <xdr:col>14</xdr:col>
      <xdr:colOff>815251</xdr:colOff>
      <xdr:row>198</xdr:row>
      <xdr:rowOff>523875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67751" y="53263468"/>
          <a:ext cx="796200" cy="486107"/>
        </a:xfrm>
        <a:prstGeom prst="rect">
          <a:avLst/>
        </a:prstGeom>
      </xdr:spPr>
    </xdr:pic>
    <xdr:clientData/>
  </xdr:twoCellAnchor>
  <xdr:twoCellAnchor editAs="oneCell">
    <xdr:from>
      <xdr:col>14</xdr:col>
      <xdr:colOff>9908</xdr:colOff>
      <xdr:row>200</xdr:row>
      <xdr:rowOff>114301</xdr:rowOff>
    </xdr:from>
    <xdr:to>
      <xdr:col>14</xdr:col>
      <xdr:colOff>821165</xdr:colOff>
      <xdr:row>200</xdr:row>
      <xdr:rowOff>609601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58608" y="54864001"/>
          <a:ext cx="811257" cy="495300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28576</xdr:colOff>
      <xdr:row>206</xdr:row>
      <xdr:rowOff>104775</xdr:rowOff>
    </xdr:from>
    <xdr:to>
      <xdr:col>14</xdr:col>
      <xdr:colOff>752476</xdr:colOff>
      <xdr:row>206</xdr:row>
      <xdr:rowOff>590214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77276" y="59426475"/>
          <a:ext cx="723900" cy="485439"/>
        </a:xfrm>
        <a:prstGeom prst="rect">
          <a:avLst/>
        </a:prstGeom>
      </xdr:spPr>
    </xdr:pic>
    <xdr:clientData/>
  </xdr:twoCellAnchor>
  <xdr:twoCellAnchor editAs="oneCell">
    <xdr:from>
      <xdr:col>14</xdr:col>
      <xdr:colOff>67844</xdr:colOff>
      <xdr:row>210</xdr:row>
      <xdr:rowOff>38101</xdr:rowOff>
    </xdr:from>
    <xdr:to>
      <xdr:col>14</xdr:col>
      <xdr:colOff>828675</xdr:colOff>
      <xdr:row>210</xdr:row>
      <xdr:rowOff>590550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16544" y="62407801"/>
          <a:ext cx="760831" cy="552449"/>
        </a:xfrm>
        <a:prstGeom prst="rect">
          <a:avLst/>
        </a:prstGeom>
      </xdr:spPr>
    </xdr:pic>
    <xdr:clientData/>
  </xdr:twoCellAnchor>
  <xdr:oneCellAnchor>
    <xdr:from>
      <xdr:col>14</xdr:col>
      <xdr:colOff>38102</xdr:colOff>
      <xdr:row>209</xdr:row>
      <xdr:rowOff>142876</xdr:rowOff>
    </xdr:from>
    <xdr:ext cx="790574" cy="552449"/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86802" y="61750576"/>
          <a:ext cx="790574" cy="552449"/>
        </a:xfrm>
        <a:prstGeom prst="rect">
          <a:avLst/>
        </a:prstGeom>
      </xdr:spPr>
    </xdr:pic>
    <xdr:clientData/>
  </xdr:oneCellAnchor>
  <xdr:twoCellAnchor editAs="oneCell">
    <xdr:from>
      <xdr:col>14</xdr:col>
      <xdr:colOff>38101</xdr:colOff>
      <xdr:row>211</xdr:row>
      <xdr:rowOff>95251</xdr:rowOff>
    </xdr:from>
    <xdr:to>
      <xdr:col>14</xdr:col>
      <xdr:colOff>819150</xdr:colOff>
      <xdr:row>211</xdr:row>
      <xdr:rowOff>572108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86801" y="63226951"/>
          <a:ext cx="781049" cy="476857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38101</xdr:colOff>
      <xdr:row>212</xdr:row>
      <xdr:rowOff>47625</xdr:rowOff>
    </xdr:from>
    <xdr:to>
      <xdr:col>14</xdr:col>
      <xdr:colOff>876300</xdr:colOff>
      <xdr:row>212</xdr:row>
      <xdr:rowOff>609600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86801" y="63941325"/>
          <a:ext cx="838199" cy="561975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213</xdr:row>
      <xdr:rowOff>28575</xdr:rowOff>
    </xdr:from>
    <xdr:to>
      <xdr:col>14</xdr:col>
      <xdr:colOff>800100</xdr:colOff>
      <xdr:row>213</xdr:row>
      <xdr:rowOff>609600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48701" y="64684275"/>
          <a:ext cx="800099" cy="581025"/>
        </a:xfrm>
        <a:prstGeom prst="rect">
          <a:avLst/>
        </a:prstGeom>
      </xdr:spPr>
    </xdr:pic>
    <xdr:clientData/>
  </xdr:twoCellAnchor>
  <xdr:twoCellAnchor editAs="oneCell">
    <xdr:from>
      <xdr:col>14</xdr:col>
      <xdr:colOff>24494</xdr:colOff>
      <xdr:row>24</xdr:row>
      <xdr:rowOff>21770</xdr:rowOff>
    </xdr:from>
    <xdr:to>
      <xdr:col>14</xdr:col>
      <xdr:colOff>828676</xdr:colOff>
      <xdr:row>25</xdr:row>
      <xdr:rowOff>228599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73194" y="12099470"/>
          <a:ext cx="804182" cy="625929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28577</xdr:colOff>
      <xdr:row>27</xdr:row>
      <xdr:rowOff>80284</xdr:rowOff>
    </xdr:from>
    <xdr:to>
      <xdr:col>14</xdr:col>
      <xdr:colOff>809625</xdr:colOff>
      <xdr:row>28</xdr:row>
      <xdr:rowOff>233992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77277" y="13415284"/>
          <a:ext cx="781048" cy="572808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114301</xdr:colOff>
      <xdr:row>222</xdr:row>
      <xdr:rowOff>73323</xdr:rowOff>
    </xdr:from>
    <xdr:to>
      <xdr:col>14</xdr:col>
      <xdr:colOff>723900</xdr:colOff>
      <xdr:row>222</xdr:row>
      <xdr:rowOff>685801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63001" y="71587023"/>
          <a:ext cx="609599" cy="612478"/>
        </a:xfrm>
        <a:prstGeom prst="rect">
          <a:avLst/>
        </a:prstGeom>
      </xdr:spPr>
    </xdr:pic>
    <xdr:clientData/>
  </xdr:twoCellAnchor>
  <xdr:oneCellAnchor>
    <xdr:from>
      <xdr:col>14</xdr:col>
      <xdr:colOff>95250</xdr:colOff>
      <xdr:row>219</xdr:row>
      <xdr:rowOff>104775</xdr:rowOff>
    </xdr:from>
    <xdr:ext cx="828675" cy="542925"/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772650" y="84953475"/>
          <a:ext cx="828675" cy="542925"/>
        </a:xfrm>
        <a:prstGeom prst="rect">
          <a:avLst/>
        </a:prstGeom>
      </xdr:spPr>
    </xdr:pic>
    <xdr:clientData/>
  </xdr:oneCellAnchor>
  <xdr:oneCellAnchor>
    <xdr:from>
      <xdr:col>14</xdr:col>
      <xdr:colOff>49558</xdr:colOff>
      <xdr:row>214</xdr:row>
      <xdr:rowOff>100692</xdr:rowOff>
    </xdr:from>
    <xdr:ext cx="760067" cy="464046"/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98258" y="65518392"/>
          <a:ext cx="760067" cy="464046"/>
        </a:xfrm>
        <a:prstGeom prst="rect">
          <a:avLst/>
        </a:prstGeom>
      </xdr:spPr>
    </xdr:pic>
    <xdr:clientData/>
  </xdr:oneCellAnchor>
  <xdr:oneCellAnchor>
    <xdr:from>
      <xdr:col>14</xdr:col>
      <xdr:colOff>55588</xdr:colOff>
      <xdr:row>217</xdr:row>
      <xdr:rowOff>114300</xdr:rowOff>
    </xdr:from>
    <xdr:ext cx="795655" cy="485775"/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732988" y="83439000"/>
          <a:ext cx="795655" cy="485775"/>
        </a:xfrm>
        <a:prstGeom prst="rect">
          <a:avLst/>
        </a:prstGeom>
      </xdr:spPr>
    </xdr:pic>
    <xdr:clientData/>
  </xdr:oneCellAnchor>
  <xdr:oneCellAnchor>
    <xdr:from>
      <xdr:col>14</xdr:col>
      <xdr:colOff>50125</xdr:colOff>
      <xdr:row>204</xdr:row>
      <xdr:rowOff>76202</xdr:rowOff>
    </xdr:from>
    <xdr:ext cx="757933" cy="485774"/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98825" y="57873902"/>
          <a:ext cx="757933" cy="485774"/>
        </a:xfrm>
        <a:prstGeom prst="rect">
          <a:avLst/>
        </a:prstGeom>
      </xdr:spPr>
    </xdr:pic>
    <xdr:clientData/>
  </xdr:oneCellAnchor>
  <xdr:oneCellAnchor>
    <xdr:from>
      <xdr:col>14</xdr:col>
      <xdr:colOff>38101</xdr:colOff>
      <xdr:row>202</xdr:row>
      <xdr:rowOff>131145</xdr:rowOff>
    </xdr:from>
    <xdr:ext cx="771524" cy="471042"/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86801" y="56404845"/>
          <a:ext cx="771524" cy="471042"/>
        </a:xfrm>
        <a:prstGeom prst="rect">
          <a:avLst/>
        </a:prstGeom>
      </xdr:spPr>
    </xdr:pic>
    <xdr:clientData/>
  </xdr:oneCellAnchor>
  <xdr:twoCellAnchor editAs="oneCell">
    <xdr:from>
      <xdr:col>1</xdr:col>
      <xdr:colOff>125506</xdr:colOff>
      <xdr:row>0</xdr:row>
      <xdr:rowOff>170890</xdr:rowOff>
    </xdr:from>
    <xdr:to>
      <xdr:col>2</xdr:col>
      <xdr:colOff>2024725</xdr:colOff>
      <xdr:row>0</xdr:row>
      <xdr:rowOff>806824</xdr:rowOff>
    </xdr:to>
    <xdr:pic>
      <xdr:nvPicPr>
        <xdr:cNvPr id="52" name="Рисунок 51" descr="Лого лидер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06506" y="170890"/>
          <a:ext cx="2851719" cy="6359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115962</xdr:colOff>
      <xdr:row>7</xdr:row>
      <xdr:rowOff>19050</xdr:rowOff>
    </xdr:from>
    <xdr:to>
      <xdr:col>18</xdr:col>
      <xdr:colOff>47610</xdr:colOff>
      <xdr:row>10</xdr:row>
      <xdr:rowOff>114300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679312" y="3543300"/>
          <a:ext cx="1922373" cy="1066800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19050</xdr:colOff>
      <xdr:row>27</xdr:row>
      <xdr:rowOff>285750</xdr:rowOff>
    </xdr:from>
    <xdr:to>
      <xdr:col>17</xdr:col>
      <xdr:colOff>1982169</xdr:colOff>
      <xdr:row>31</xdr:row>
      <xdr:rowOff>28575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582400" y="4067175"/>
          <a:ext cx="1963119" cy="1038225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11111</xdr:colOff>
      <xdr:row>48</xdr:row>
      <xdr:rowOff>295275</xdr:rowOff>
    </xdr:from>
    <xdr:to>
      <xdr:col>17</xdr:col>
      <xdr:colOff>1981200</xdr:colOff>
      <xdr:row>52</xdr:row>
      <xdr:rowOff>73472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574461" y="5372100"/>
          <a:ext cx="1970089" cy="1073597"/>
        </a:xfrm>
        <a:prstGeom prst="rect">
          <a:avLst/>
        </a:prstGeom>
      </xdr:spPr>
    </xdr:pic>
    <xdr:clientData/>
  </xdr:twoCellAnchor>
  <xdr:twoCellAnchor editAs="oneCell">
    <xdr:from>
      <xdr:col>1</xdr:col>
      <xdr:colOff>174251</xdr:colOff>
      <xdr:row>0</xdr:row>
      <xdr:rowOff>158003</xdr:rowOff>
    </xdr:from>
    <xdr:to>
      <xdr:col>2</xdr:col>
      <xdr:colOff>1818939</xdr:colOff>
      <xdr:row>0</xdr:row>
      <xdr:rowOff>886385</xdr:rowOff>
    </xdr:to>
    <xdr:pic>
      <xdr:nvPicPr>
        <xdr:cNvPr id="7" name="Рисунок 6" descr="Лого лидер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6176" y="158003"/>
          <a:ext cx="3149638" cy="7283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5799</xdr:colOff>
      <xdr:row>6</xdr:row>
      <xdr:rowOff>19050</xdr:rowOff>
    </xdr:from>
    <xdr:to>
      <xdr:col>18</xdr:col>
      <xdr:colOff>0</xdr:colOff>
      <xdr:row>10</xdr:row>
      <xdr:rowOff>238387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759399" y="3562350"/>
          <a:ext cx="1527726" cy="1514737"/>
        </a:xfrm>
        <a:prstGeom prst="rect">
          <a:avLst/>
        </a:prstGeom>
      </xdr:spPr>
    </xdr:pic>
    <xdr:clientData/>
  </xdr:twoCellAnchor>
  <xdr:twoCellAnchor editAs="oneCell">
    <xdr:from>
      <xdr:col>17</xdr:col>
      <xdr:colOff>56589</xdr:colOff>
      <xdr:row>33</xdr:row>
      <xdr:rowOff>141758</xdr:rowOff>
    </xdr:from>
    <xdr:to>
      <xdr:col>17</xdr:col>
      <xdr:colOff>1479176</xdr:colOff>
      <xdr:row>36</xdr:row>
      <xdr:rowOff>185310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14471" y="8714258"/>
          <a:ext cx="1422587" cy="991009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38101</xdr:colOff>
      <xdr:row>69</xdr:row>
      <xdr:rowOff>0</xdr:rowOff>
    </xdr:from>
    <xdr:to>
      <xdr:col>17</xdr:col>
      <xdr:colOff>1485708</xdr:colOff>
      <xdr:row>73</xdr:row>
      <xdr:rowOff>179294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95983" y="11934265"/>
          <a:ext cx="1447607" cy="1479176"/>
        </a:xfrm>
        <a:prstGeom prst="rect">
          <a:avLst/>
        </a:prstGeom>
      </xdr:spPr>
    </xdr:pic>
    <xdr:clientData/>
  </xdr:twoCellAnchor>
  <xdr:twoCellAnchor editAs="oneCell">
    <xdr:from>
      <xdr:col>1</xdr:col>
      <xdr:colOff>125506</xdr:colOff>
      <xdr:row>0</xdr:row>
      <xdr:rowOff>170890</xdr:rowOff>
    </xdr:from>
    <xdr:to>
      <xdr:col>2</xdr:col>
      <xdr:colOff>1900900</xdr:colOff>
      <xdr:row>0</xdr:row>
      <xdr:rowOff>806824</xdr:rowOff>
    </xdr:to>
    <xdr:pic>
      <xdr:nvPicPr>
        <xdr:cNvPr id="7" name="Рисунок 6" descr="Лого лидер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6859" y="170890"/>
          <a:ext cx="2851159" cy="635934"/>
        </a:xfrm>
        <a:prstGeom prst="rect">
          <a:avLst/>
        </a:prstGeom>
      </xdr:spPr>
    </xdr:pic>
    <xdr:clientData/>
  </xdr:twoCellAnchor>
  <xdr:oneCellAnchor>
    <xdr:from>
      <xdr:col>17</xdr:col>
      <xdr:colOff>38101</xdr:colOff>
      <xdr:row>114</xdr:row>
      <xdr:rowOff>0</xdr:rowOff>
    </xdr:from>
    <xdr:ext cx="1447607" cy="1474694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48651" y="15240000"/>
          <a:ext cx="1447607" cy="1474694"/>
        </a:xfrm>
        <a:prstGeom prst="rect">
          <a:avLst/>
        </a:prstGeom>
      </xdr:spPr>
    </xdr:pic>
    <xdr:clientData/>
  </xdr:oneCellAnchor>
  <xdr:oneCellAnchor>
    <xdr:from>
      <xdr:col>17</xdr:col>
      <xdr:colOff>85726</xdr:colOff>
      <xdr:row>159</xdr:row>
      <xdr:rowOff>28575</xdr:rowOff>
    </xdr:from>
    <xdr:ext cx="1447607" cy="1474694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944101" y="53787675"/>
          <a:ext cx="1447607" cy="1474694"/>
        </a:xfrm>
        <a:prstGeom prst="rect">
          <a:avLst/>
        </a:prstGeom>
      </xdr:spPr>
    </xdr:pic>
    <xdr:clientData/>
  </xdr:oneCellAnchor>
  <xdr:twoCellAnchor editAs="oneCell">
    <xdr:from>
      <xdr:col>17</xdr:col>
      <xdr:colOff>0</xdr:colOff>
      <xdr:row>26</xdr:row>
      <xdr:rowOff>0</xdr:rowOff>
    </xdr:from>
    <xdr:to>
      <xdr:col>17</xdr:col>
      <xdr:colOff>1465534</xdr:colOff>
      <xdr:row>30</xdr:row>
      <xdr:rowOff>219337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858375" y="10687050"/>
          <a:ext cx="1465534" cy="151473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1465534</xdr:colOff>
      <xdr:row>48</xdr:row>
      <xdr:rowOff>219337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858375" y="16516350"/>
          <a:ext cx="1465534" cy="151473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1465534</xdr:colOff>
      <xdr:row>62</xdr:row>
      <xdr:rowOff>219337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858375" y="21050250"/>
          <a:ext cx="1465534" cy="151473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83</xdr:row>
      <xdr:rowOff>0</xdr:rowOff>
    </xdr:from>
    <xdr:to>
      <xdr:col>17</xdr:col>
      <xdr:colOff>1465534</xdr:colOff>
      <xdr:row>87</xdr:row>
      <xdr:rowOff>219337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858375" y="29146500"/>
          <a:ext cx="1465534" cy="151473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99</xdr:row>
      <xdr:rowOff>0</xdr:rowOff>
    </xdr:from>
    <xdr:to>
      <xdr:col>17</xdr:col>
      <xdr:colOff>1465534</xdr:colOff>
      <xdr:row>103</xdr:row>
      <xdr:rowOff>219337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858375" y="34328100"/>
          <a:ext cx="1465534" cy="151473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132</xdr:row>
      <xdr:rowOff>0</xdr:rowOff>
    </xdr:from>
    <xdr:to>
      <xdr:col>17</xdr:col>
      <xdr:colOff>1465534</xdr:colOff>
      <xdr:row>136</xdr:row>
      <xdr:rowOff>219337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858375" y="45015150"/>
          <a:ext cx="1465534" cy="151473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147</xdr:row>
      <xdr:rowOff>0</xdr:rowOff>
    </xdr:from>
    <xdr:to>
      <xdr:col>17</xdr:col>
      <xdr:colOff>1465534</xdr:colOff>
      <xdr:row>151</xdr:row>
      <xdr:rowOff>219337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858375" y="49872900"/>
          <a:ext cx="1465534" cy="1514737"/>
        </a:xfrm>
        <a:prstGeom prst="rect">
          <a:avLst/>
        </a:prstGeom>
      </xdr:spPr>
    </xdr:pic>
    <xdr:clientData/>
  </xdr:twoCellAnchor>
  <xdr:twoCellAnchor editAs="oneCell">
    <xdr:from>
      <xdr:col>17</xdr:col>
      <xdr:colOff>95250</xdr:colOff>
      <xdr:row>176</xdr:row>
      <xdr:rowOff>228600</xdr:rowOff>
    </xdr:from>
    <xdr:to>
      <xdr:col>18</xdr:col>
      <xdr:colOff>27259</xdr:colOff>
      <xdr:row>181</xdr:row>
      <xdr:rowOff>124087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953625" y="59493150"/>
          <a:ext cx="1465534" cy="15147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33617</xdr:colOff>
      <xdr:row>5</xdr:row>
      <xdr:rowOff>89647</xdr:rowOff>
    </xdr:from>
    <xdr:to>
      <xdr:col>16</xdr:col>
      <xdr:colOff>1410614</xdr:colOff>
      <xdr:row>12</xdr:row>
      <xdr:rowOff>9525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34717" y="2375647"/>
          <a:ext cx="1376997" cy="1120028"/>
        </a:xfrm>
        <a:prstGeom prst="rect">
          <a:avLst/>
        </a:prstGeom>
      </xdr:spPr>
    </xdr:pic>
    <xdr:clientData/>
  </xdr:twoCellAnchor>
  <xdr:twoCellAnchor editAs="oneCell">
    <xdr:from>
      <xdr:col>16</xdr:col>
      <xdr:colOff>11207</xdr:colOff>
      <xdr:row>16</xdr:row>
      <xdr:rowOff>115956</xdr:rowOff>
    </xdr:from>
    <xdr:to>
      <xdr:col>16</xdr:col>
      <xdr:colOff>1223573</xdr:colOff>
      <xdr:row>21</xdr:row>
      <xdr:rowOff>76200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12307" y="4287906"/>
          <a:ext cx="1212366" cy="817494"/>
        </a:xfrm>
        <a:prstGeom prst="rect">
          <a:avLst/>
        </a:prstGeom>
      </xdr:spPr>
    </xdr:pic>
    <xdr:clientData/>
  </xdr:twoCellAnchor>
  <xdr:twoCellAnchor editAs="oneCell">
    <xdr:from>
      <xdr:col>1</xdr:col>
      <xdr:colOff>108942</xdr:colOff>
      <xdr:row>0</xdr:row>
      <xdr:rowOff>88065</xdr:rowOff>
    </xdr:from>
    <xdr:to>
      <xdr:col>2</xdr:col>
      <xdr:colOff>1530565</xdr:colOff>
      <xdr:row>0</xdr:row>
      <xdr:rowOff>612913</xdr:rowOff>
    </xdr:to>
    <xdr:pic>
      <xdr:nvPicPr>
        <xdr:cNvPr id="7" name="Рисунок 6" descr="Лого лидер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7420" y="88065"/>
          <a:ext cx="2225036" cy="5248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28576</xdr:colOff>
      <xdr:row>6</xdr:row>
      <xdr:rowOff>47626</xdr:rowOff>
    </xdr:from>
    <xdr:to>
      <xdr:col>14</xdr:col>
      <xdr:colOff>2063184</xdr:colOff>
      <xdr:row>13</xdr:row>
      <xdr:rowOff>152402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34451" y="2533651"/>
          <a:ext cx="2034608" cy="1238250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28576</xdr:colOff>
      <xdr:row>63</xdr:row>
      <xdr:rowOff>152400</xdr:rowOff>
    </xdr:from>
    <xdr:to>
      <xdr:col>14</xdr:col>
      <xdr:colOff>2091599</xdr:colOff>
      <xdr:row>75</xdr:row>
      <xdr:rowOff>133348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201151" y="11868150"/>
          <a:ext cx="2063023" cy="1924047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19051</xdr:colOff>
      <xdr:row>22</xdr:row>
      <xdr:rowOff>47626</xdr:rowOff>
    </xdr:from>
    <xdr:to>
      <xdr:col>14</xdr:col>
      <xdr:colOff>2079669</xdr:colOff>
      <xdr:row>30</xdr:row>
      <xdr:rowOff>9525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24926" y="5124451"/>
          <a:ext cx="2060618" cy="1257299"/>
        </a:xfrm>
        <a:prstGeom prst="rect">
          <a:avLst/>
        </a:prstGeom>
      </xdr:spPr>
    </xdr:pic>
    <xdr:clientData/>
  </xdr:twoCellAnchor>
  <xdr:twoCellAnchor editAs="oneCell">
    <xdr:from>
      <xdr:col>14</xdr:col>
      <xdr:colOff>9526</xdr:colOff>
      <xdr:row>14</xdr:row>
      <xdr:rowOff>47626</xdr:rowOff>
    </xdr:from>
    <xdr:to>
      <xdr:col>14</xdr:col>
      <xdr:colOff>2075434</xdr:colOff>
      <xdr:row>22</xdr:row>
      <xdr:rowOff>9526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15401" y="3829051"/>
          <a:ext cx="2065908" cy="1257299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</xdr:colOff>
      <xdr:row>30</xdr:row>
      <xdr:rowOff>57150</xdr:rowOff>
    </xdr:from>
    <xdr:to>
      <xdr:col>14</xdr:col>
      <xdr:colOff>2087170</xdr:colOff>
      <xdr:row>37</xdr:row>
      <xdr:rowOff>156881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15400" y="6429375"/>
          <a:ext cx="2077645" cy="1238250"/>
        </a:xfrm>
        <a:prstGeom prst="rect">
          <a:avLst/>
        </a:prstGeom>
      </xdr:spPr>
    </xdr:pic>
    <xdr:clientData/>
  </xdr:twoCellAnchor>
  <xdr:twoCellAnchor editAs="oneCell">
    <xdr:from>
      <xdr:col>14</xdr:col>
      <xdr:colOff>9416</xdr:colOff>
      <xdr:row>38</xdr:row>
      <xdr:rowOff>47625</xdr:rowOff>
    </xdr:from>
    <xdr:to>
      <xdr:col>14</xdr:col>
      <xdr:colOff>2085975</xdr:colOff>
      <xdr:row>46</xdr:row>
      <xdr:rowOff>19250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15291" y="7715250"/>
          <a:ext cx="2076559" cy="1267025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48</xdr:row>
      <xdr:rowOff>57150</xdr:rowOff>
    </xdr:from>
    <xdr:to>
      <xdr:col>14</xdr:col>
      <xdr:colOff>2076450</xdr:colOff>
      <xdr:row>59</xdr:row>
      <xdr:rowOff>114301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201150" y="9344025"/>
          <a:ext cx="2047875" cy="1838325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14289</xdr:colOff>
      <xdr:row>95</xdr:row>
      <xdr:rowOff>85724</xdr:rowOff>
    </xdr:from>
    <xdr:to>
      <xdr:col>14</xdr:col>
      <xdr:colOff>2081213</xdr:colOff>
      <xdr:row>103</xdr:row>
      <xdr:rowOff>96726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86864" y="16983074"/>
          <a:ext cx="2066924" cy="1306403"/>
        </a:xfrm>
        <a:prstGeom prst="rect">
          <a:avLst/>
        </a:prstGeom>
      </xdr:spPr>
    </xdr:pic>
    <xdr:clientData/>
  </xdr:twoCellAnchor>
  <xdr:twoCellAnchor editAs="oneCell">
    <xdr:from>
      <xdr:col>14</xdr:col>
      <xdr:colOff>6507</xdr:colOff>
      <xdr:row>76</xdr:row>
      <xdr:rowOff>114299</xdr:rowOff>
    </xdr:from>
    <xdr:to>
      <xdr:col>14</xdr:col>
      <xdr:colOff>2067127</xdr:colOff>
      <xdr:row>86</xdr:row>
      <xdr:rowOff>123823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79082" y="13935074"/>
          <a:ext cx="2060620" cy="1628775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107</xdr:row>
      <xdr:rowOff>95250</xdr:rowOff>
    </xdr:from>
    <xdr:to>
      <xdr:col>15</xdr:col>
      <xdr:colOff>0</xdr:colOff>
      <xdr:row>116</xdr:row>
      <xdr:rowOff>114432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91625" y="18935700"/>
          <a:ext cx="2076450" cy="1476508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23813</xdr:colOff>
      <xdr:row>170</xdr:row>
      <xdr:rowOff>38101</xdr:rowOff>
    </xdr:from>
    <xdr:to>
      <xdr:col>14</xdr:col>
      <xdr:colOff>2074557</xdr:colOff>
      <xdr:row>177</xdr:row>
      <xdr:rowOff>123827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29688" y="29079826"/>
          <a:ext cx="2050744" cy="1219200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23813</xdr:colOff>
      <xdr:row>337</xdr:row>
      <xdr:rowOff>28574</xdr:rowOff>
    </xdr:from>
    <xdr:to>
      <xdr:col>14</xdr:col>
      <xdr:colOff>2078417</xdr:colOff>
      <xdr:row>344</xdr:row>
      <xdr:rowOff>123825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29688" y="56111774"/>
          <a:ext cx="2054604" cy="1228726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0</xdr:row>
      <xdr:rowOff>123825</xdr:rowOff>
    </xdr:from>
    <xdr:to>
      <xdr:col>2</xdr:col>
      <xdr:colOff>2605228</xdr:colOff>
      <xdr:row>1</xdr:row>
      <xdr:rowOff>134323</xdr:rowOff>
    </xdr:to>
    <xdr:pic>
      <xdr:nvPicPr>
        <xdr:cNvPr id="22" name="Рисунок 21" descr="Лого лидер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33375" y="123825"/>
          <a:ext cx="2548078" cy="601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5"/>
  <sheetViews>
    <sheetView tabSelected="1" workbookViewId="0">
      <pane ySplit="1" topLeftCell="A2" activePane="bottomLeft" state="frozen"/>
      <selection pane="bottomLeft" activeCell="M9" sqref="M9"/>
    </sheetView>
  </sheetViews>
  <sheetFormatPr defaultRowHeight="12.75"/>
  <cols>
    <col min="1" max="1" width="48.140625" style="130" customWidth="1"/>
    <col min="2" max="2" width="1.140625" style="79" hidden="1" customWidth="1"/>
    <col min="3" max="3" width="0.85546875" style="79" hidden="1" customWidth="1"/>
    <col min="4" max="4" width="15.85546875" style="79" customWidth="1"/>
    <col min="5" max="5" width="13" style="79" customWidth="1"/>
    <col min="6" max="6" width="14" style="79" customWidth="1"/>
    <col min="7" max="7" width="8" style="79" customWidth="1"/>
    <col min="8" max="8" width="10.42578125" style="79" customWidth="1"/>
    <col min="9" max="16384" width="9.140625" style="79"/>
  </cols>
  <sheetData>
    <row r="1" spans="1:9" ht="80.25" customHeight="1" thickBot="1">
      <c r="D1" s="946" t="s">
        <v>4314</v>
      </c>
      <c r="E1" s="947"/>
      <c r="F1" s="947"/>
      <c r="G1" s="947"/>
      <c r="H1" s="948"/>
    </row>
    <row r="2" spans="1:9" ht="38.25" customHeight="1" thickBot="1">
      <c r="A2" s="953" t="s">
        <v>3859</v>
      </c>
      <c r="B2" s="954"/>
      <c r="C2" s="954"/>
      <c r="D2" s="955"/>
      <c r="E2" s="955"/>
      <c r="F2" s="955"/>
      <c r="G2" s="955"/>
      <c r="H2" s="956"/>
    </row>
    <row r="3" spans="1:9" ht="33.75" customHeight="1" thickBot="1">
      <c r="A3" s="134" t="s">
        <v>693</v>
      </c>
      <c r="B3" s="952" t="s">
        <v>693</v>
      </c>
      <c r="C3" s="952"/>
      <c r="D3" s="963">
        <v>0</v>
      </c>
      <c r="E3" s="964"/>
      <c r="F3" s="965"/>
      <c r="G3" s="957" t="s">
        <v>3846</v>
      </c>
      <c r="H3" s="958"/>
    </row>
    <row r="4" spans="1:9" ht="15">
      <c r="A4" s="131" t="s">
        <v>3841</v>
      </c>
      <c r="B4" s="131"/>
      <c r="C4" s="779"/>
      <c r="D4" s="961" t="s">
        <v>3861</v>
      </c>
      <c r="E4" s="962"/>
      <c r="F4" s="962"/>
      <c r="G4" s="962"/>
      <c r="H4" s="962"/>
    </row>
    <row r="5" spans="1:9" ht="15.75">
      <c r="A5" s="131" t="s">
        <v>1121</v>
      </c>
      <c r="B5" s="128"/>
      <c r="C5" s="773"/>
      <c r="D5" s="962"/>
      <c r="E5" s="962"/>
      <c r="F5" s="962"/>
      <c r="G5" s="962"/>
      <c r="H5" s="962"/>
    </row>
    <row r="6" spans="1:9" ht="15.75">
      <c r="A6" s="131" t="s">
        <v>2360</v>
      </c>
      <c r="B6" s="129"/>
      <c r="C6" s="773"/>
      <c r="D6" s="962"/>
      <c r="E6" s="962"/>
      <c r="F6" s="962"/>
      <c r="G6" s="962"/>
      <c r="H6" s="962"/>
    </row>
    <row r="7" spans="1:9" ht="15.75">
      <c r="A7" s="131" t="s">
        <v>2361</v>
      </c>
      <c r="B7" s="129"/>
      <c r="C7" s="773"/>
      <c r="D7" s="962"/>
      <c r="E7" s="962"/>
      <c r="F7" s="962"/>
      <c r="G7" s="962"/>
      <c r="H7" s="962"/>
    </row>
    <row r="8" spans="1:9" ht="15.75">
      <c r="A8" s="131" t="s">
        <v>1122</v>
      </c>
      <c r="B8" s="128"/>
      <c r="C8" s="128"/>
      <c r="D8" s="780" t="s">
        <v>1271</v>
      </c>
      <c r="E8" s="780"/>
      <c r="F8" s="780"/>
      <c r="G8" s="781"/>
      <c r="H8" s="778"/>
    </row>
    <row r="9" spans="1:9" ht="15">
      <c r="A9" s="133" t="s">
        <v>2364</v>
      </c>
      <c r="B9" s="129"/>
      <c r="C9" s="129"/>
      <c r="D9" s="959"/>
      <c r="E9" s="959"/>
      <c r="F9" s="959"/>
      <c r="G9" s="959"/>
      <c r="H9" s="960"/>
      <c r="I9" s="782"/>
    </row>
    <row r="10" spans="1:9" ht="15.75">
      <c r="A10" s="132" t="s">
        <v>3803</v>
      </c>
      <c r="B10" s="128"/>
      <c r="C10" s="773"/>
      <c r="D10" s="775"/>
      <c r="E10" s="775"/>
      <c r="F10" s="775"/>
      <c r="G10" s="775"/>
      <c r="H10" s="775"/>
    </row>
    <row r="11" spans="1:9" ht="15.75">
      <c r="A11" s="132" t="s">
        <v>3804</v>
      </c>
      <c r="B11" s="129"/>
      <c r="C11" s="774"/>
      <c r="D11" s="776"/>
      <c r="E11" s="776"/>
      <c r="F11" s="776"/>
      <c r="G11" s="776"/>
      <c r="H11" s="776"/>
    </row>
    <row r="12" spans="1:9" ht="15.75">
      <c r="A12" s="132" t="s">
        <v>3805</v>
      </c>
      <c r="B12" s="129"/>
      <c r="C12" s="774"/>
      <c r="D12" s="776"/>
      <c r="E12" s="776"/>
      <c r="F12" s="776"/>
      <c r="G12" s="776"/>
      <c r="H12" s="776"/>
    </row>
    <row r="13" spans="1:9" ht="15.75">
      <c r="A13" s="132" t="s">
        <v>498</v>
      </c>
      <c r="B13" s="129"/>
      <c r="C13" s="774"/>
      <c r="D13" s="776"/>
      <c r="E13" s="776"/>
      <c r="F13" s="776"/>
      <c r="G13" s="776"/>
      <c r="H13" s="776"/>
    </row>
    <row r="14" spans="1:9" ht="15">
      <c r="A14" s="133" t="s">
        <v>96</v>
      </c>
      <c r="B14" s="129"/>
      <c r="C14" s="774"/>
      <c r="D14" s="776"/>
      <c r="E14" s="776"/>
      <c r="F14" s="776"/>
      <c r="G14" s="776"/>
      <c r="H14" s="776"/>
    </row>
    <row r="15" spans="1:9" ht="15">
      <c r="A15" s="133" t="s">
        <v>95</v>
      </c>
      <c r="B15" s="129"/>
      <c r="C15" s="774"/>
      <c r="D15" s="776"/>
      <c r="E15" s="776"/>
      <c r="F15" s="776"/>
      <c r="G15" s="776"/>
      <c r="H15" s="776"/>
    </row>
    <row r="16" spans="1:9" ht="15">
      <c r="A16" s="133" t="s">
        <v>1087</v>
      </c>
      <c r="B16" s="129"/>
      <c r="C16" s="774"/>
      <c r="D16" s="776"/>
      <c r="E16" s="776"/>
      <c r="F16" s="776"/>
      <c r="G16" s="776"/>
      <c r="H16" s="776"/>
    </row>
    <row r="17" spans="1:9" ht="15">
      <c r="A17" s="133" t="s">
        <v>2544</v>
      </c>
      <c r="B17" s="129"/>
      <c r="C17" s="774"/>
      <c r="D17" s="776"/>
      <c r="E17" s="776"/>
      <c r="F17" s="776"/>
      <c r="G17" s="776"/>
      <c r="H17" s="776"/>
    </row>
    <row r="18" spans="1:9" ht="15.75">
      <c r="A18" s="133" t="s">
        <v>1301</v>
      </c>
      <c r="B18" s="129"/>
      <c r="C18" s="774"/>
      <c r="D18" s="777"/>
      <c r="E18" s="935">
        <v>44186</v>
      </c>
      <c r="F18" s="777"/>
      <c r="G18" s="777"/>
      <c r="H18" s="777"/>
    </row>
    <row r="19" spans="1:9" ht="15.75">
      <c r="A19" s="132" t="s">
        <v>2362</v>
      </c>
      <c r="B19" s="129"/>
      <c r="C19" s="774"/>
      <c r="D19" s="776"/>
      <c r="E19" s="776"/>
      <c r="F19" s="776"/>
      <c r="G19" s="776"/>
      <c r="H19" s="776"/>
    </row>
    <row r="20" spans="1:9" ht="15">
      <c r="A20" s="133" t="s">
        <v>2549</v>
      </c>
      <c r="B20" s="129"/>
      <c r="C20" s="774"/>
      <c r="D20" s="776"/>
      <c r="E20" s="776"/>
      <c r="F20" s="776"/>
      <c r="G20" s="776"/>
      <c r="H20" s="776"/>
    </row>
    <row r="21" spans="1:9" ht="15">
      <c r="A21" s="949" t="s">
        <v>2365</v>
      </c>
      <c r="B21" s="949"/>
      <c r="C21" s="949"/>
      <c r="D21" s="950"/>
      <c r="E21" s="950"/>
      <c r="F21" s="950"/>
      <c r="G21" s="950"/>
      <c r="H21" s="951"/>
      <c r="I21" s="782"/>
    </row>
    <row r="22" spans="1:9" ht="15.75">
      <c r="A22" s="132" t="s">
        <v>2363</v>
      </c>
      <c r="B22" s="129"/>
      <c r="C22" s="774"/>
      <c r="D22" s="776"/>
      <c r="E22" s="776"/>
      <c r="F22" s="776"/>
      <c r="G22" s="776"/>
      <c r="H22" s="776"/>
    </row>
    <row r="23" spans="1:9" ht="15.75">
      <c r="A23" s="132" t="s">
        <v>1273</v>
      </c>
      <c r="B23" s="129"/>
      <c r="C23" s="774"/>
      <c r="D23" s="776"/>
      <c r="E23" s="776"/>
      <c r="F23" s="776"/>
      <c r="G23" s="776"/>
      <c r="H23" s="776"/>
    </row>
    <row r="24" spans="1:9" ht="15.75">
      <c r="A24" s="132" t="s">
        <v>1708</v>
      </c>
      <c r="B24" s="129"/>
      <c r="C24" s="774"/>
      <c r="D24" s="783"/>
      <c r="E24" s="783"/>
      <c r="F24" s="783"/>
      <c r="G24" s="784"/>
      <c r="H24" s="784"/>
    </row>
    <row r="25" spans="1:9" ht="15.75">
      <c r="A25" s="132" t="s">
        <v>1082</v>
      </c>
      <c r="B25" s="129"/>
      <c r="C25" s="774"/>
      <c r="D25" s="776"/>
      <c r="E25" s="776"/>
      <c r="F25" s="776"/>
      <c r="G25" s="776"/>
      <c r="H25" s="776"/>
    </row>
    <row r="26" spans="1:9" ht="15">
      <c r="A26" s="133" t="s">
        <v>97</v>
      </c>
      <c r="B26" s="129"/>
      <c r="C26" s="774"/>
      <c r="D26" s="776"/>
      <c r="E26" s="776"/>
      <c r="F26" s="776"/>
      <c r="G26" s="776"/>
      <c r="H26" s="776"/>
    </row>
    <row r="27" spans="1:9" ht="15.75">
      <c r="A27" s="132" t="s">
        <v>1274</v>
      </c>
      <c r="B27" s="129"/>
      <c r="C27" s="774"/>
      <c r="D27" s="776"/>
      <c r="E27" s="776"/>
      <c r="F27" s="776"/>
      <c r="G27" s="776"/>
      <c r="H27" s="776"/>
    </row>
    <row r="28" spans="1:9" ht="16.5" thickBot="1">
      <c r="A28" s="785" t="s">
        <v>694</v>
      </c>
      <c r="B28" s="786"/>
      <c r="C28" s="787"/>
      <c r="D28" s="776"/>
      <c r="E28" s="776"/>
      <c r="F28" s="776"/>
      <c r="G28" s="776"/>
      <c r="H28" s="776"/>
    </row>
    <row r="29" spans="1:9" ht="51.75" customHeight="1" thickBot="1">
      <c r="A29" s="943" t="s">
        <v>3860</v>
      </c>
      <c r="B29" s="944"/>
      <c r="C29" s="944"/>
      <c r="D29" s="944"/>
      <c r="E29" s="944"/>
      <c r="F29" s="944"/>
      <c r="G29" s="944"/>
      <c r="H29" s="945"/>
    </row>
    <row r="32" spans="1:9">
      <c r="D32" s="771"/>
    </row>
    <row r="35" spans="1:1">
      <c r="A35" s="772"/>
    </row>
  </sheetData>
  <mergeCells count="9">
    <mergeCell ref="A29:H29"/>
    <mergeCell ref="D1:H1"/>
    <mergeCell ref="A21:H21"/>
    <mergeCell ref="B3:C3"/>
    <mergeCell ref="A2:H2"/>
    <mergeCell ref="G3:H3"/>
    <mergeCell ref="D9:H9"/>
    <mergeCell ref="D4:H7"/>
    <mergeCell ref="D3:F3"/>
  </mergeCells>
  <hyperlinks>
    <hyperlink ref="A5" location="'Аксес. для пров. лотка'!R1C1" display="Аксессуары проволочных лотков"/>
    <hyperlink ref="A8" location="'Лестн НЛЗ'!R1C1" display="Лестничные лотки замковые НЛЗ"/>
    <hyperlink ref="A12" location="'Кр углов '!A1" display="Крышки к углам замковым / стандарт"/>
    <hyperlink ref="A13" location="Перег!A1" display="Перегородки к лоткам"/>
    <hyperlink ref="A15" location="ККБ!A1" display="Короба блочные ККБ"/>
    <hyperlink ref="A14" location="Мини!A1" display="Миникороба"/>
    <hyperlink ref="A28" location="'Под заказ'!A1" display="Под заказ"/>
    <hyperlink ref="A4" location="'Провол лоток'!R1C1" display="Проволочные лотки"/>
    <hyperlink ref="A16" location="Стойки!R1C1" display="Стойки"/>
    <hyperlink ref="D8:H8" location="'Скобы, прижим'!A1" display="НЛ-ПР Прижим для лестничного лотка (комплект)"/>
    <hyperlink ref="A10" location="' Углы лист'!A1" display="Углы и отводы листовых лотков замковые"/>
    <hyperlink ref="A11" location="' Углы лестн'!A1" display="Углы лестничных лотков НЛЗ"/>
    <hyperlink ref="A26" location="'Метизы, крепеж, такелаж'!A1" display="Метизы, крепеж, такелаж"/>
    <hyperlink ref="A23" location="'Заглушки и ПКЛ'!A1" display="Заглушки"/>
    <hyperlink ref="A22" location="'Скобы, прижим'!A1" display="Скобы внутренние, прижим НЛЗ"/>
    <hyperlink ref="A24" location="Проводники!A1" display="Проводники"/>
    <hyperlink ref="A18" location="Кронштейны!R1C1" display="Кронштейны"/>
    <hyperlink ref="A20" location="Подвесы!R1C1" display="Подвесы"/>
    <hyperlink ref="A21" location="'Профили и полосы'!A1" display="Профили монтажные,  траверсы, уголки"/>
    <hyperlink ref="A19" location="'СТРАТ проф'!R1C1" display="Система &quot;STRAT&quot; профили, кронштейны,  аксессуары"/>
    <hyperlink ref="A25" location="Соединители!A1" display="Соединители, Переходы "/>
    <hyperlink ref="A27" location="'Метизы, крепеж, такелаж'!R82C1" display="Струбцины, Кронштейны к профнастилу"/>
    <hyperlink ref="G3" location="Фотооглавление!A1" display="Фотооглавление &gt;&gt;&gt;&gt;"/>
    <hyperlink ref="A6" location="ЛОТКИ!A1" display="Лотки перф. замковые ЛПМЗ"/>
    <hyperlink ref="A7" location="ЛОТКИ!A1" display="Лотки неперф.замковые ЛМЗ"/>
    <hyperlink ref="A9" location="КЛЗ!A1" display="Крышки замковые"/>
    <hyperlink ref="A17" location="'Опоры стоек'!R1C1" display="Опоры для стоек"/>
  </hyperlink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9900"/>
    <outlinePr summaryBelow="0" summaryRight="0"/>
    <pageSetUpPr autoPageBreaks="0"/>
  </sheetPr>
  <dimension ref="A1:P126"/>
  <sheetViews>
    <sheetView showGridLines="0" workbookViewId="0">
      <pane ySplit="5" topLeftCell="A6" activePane="bottomLeft" state="frozen"/>
      <selection activeCell="F28" sqref="F28"/>
      <selection pane="bottomLeft" activeCell="V25" sqref="V25"/>
    </sheetView>
  </sheetViews>
  <sheetFormatPr defaultRowHeight="11.25"/>
  <cols>
    <col min="1" max="1" width="2.7109375" style="441" customWidth="1"/>
    <col min="2" max="2" width="33" style="442" hidden="1" customWidth="1"/>
    <col min="3" max="3" width="69.28515625" style="441" customWidth="1"/>
    <col min="4" max="4" width="5.42578125" style="442" customWidth="1"/>
    <col min="5" max="5" width="6.7109375" style="443" customWidth="1"/>
    <col min="6" max="6" width="6.7109375" style="442" customWidth="1"/>
    <col min="7" max="7" width="6.140625" style="442" customWidth="1"/>
    <col min="8" max="8" width="6.5703125" style="443" customWidth="1"/>
    <col min="9" max="9" width="9.85546875" style="443" customWidth="1"/>
    <col min="10" max="10" width="5.7109375" style="442" hidden="1" customWidth="1"/>
    <col min="11" max="14" width="11.7109375" style="442" customWidth="1"/>
    <col min="15" max="15" width="23.28515625" style="441" customWidth="1"/>
    <col min="16" max="16" width="4" style="444" customWidth="1"/>
    <col min="17" max="16384" width="9.140625" style="444"/>
  </cols>
  <sheetData>
    <row r="1" spans="1:16" s="1" customFormat="1" ht="38.25" customHeight="1">
      <c r="A1" s="1051"/>
      <c r="B1" s="6"/>
      <c r="C1" s="1052" t="s">
        <v>3840</v>
      </c>
      <c r="D1" s="1053"/>
      <c r="E1" s="1053"/>
      <c r="F1" s="1053"/>
      <c r="G1" s="1053"/>
      <c r="H1" s="1053"/>
      <c r="I1" s="1053"/>
      <c r="J1" s="1054"/>
      <c r="K1" s="1054"/>
      <c r="L1" s="1054"/>
      <c r="M1" s="1054"/>
      <c r="N1" s="1054"/>
      <c r="O1" s="1055"/>
      <c r="P1" s="3"/>
    </row>
    <row r="2" spans="1:16" s="7" customFormat="1" ht="24.75" customHeight="1" thickBot="1">
      <c r="A2" s="1051"/>
      <c r="B2" s="57"/>
      <c r="C2" s="1056"/>
      <c r="D2" s="1057"/>
      <c r="E2" s="1057"/>
      <c r="F2" s="1057"/>
      <c r="G2" s="1057"/>
      <c r="H2" s="1057"/>
      <c r="I2" s="1057"/>
      <c r="J2" s="1058"/>
      <c r="K2" s="1058"/>
      <c r="L2" s="1058"/>
      <c r="M2" s="1058"/>
      <c r="N2" s="1058"/>
      <c r="O2" s="1059"/>
      <c r="P2" s="510"/>
    </row>
    <row r="3" spans="1:16" s="5" customFormat="1" ht="26.25" customHeight="1">
      <c r="A3" s="601"/>
      <c r="B3" s="40"/>
      <c r="C3" s="1050" t="s">
        <v>3348</v>
      </c>
      <c r="D3" s="1050"/>
      <c r="E3" s="1050"/>
      <c r="F3" s="1050"/>
      <c r="G3" s="1050"/>
      <c r="H3" s="1050"/>
      <c r="I3" s="1050"/>
      <c r="J3" s="1050"/>
      <c r="K3" s="1050"/>
      <c r="L3" s="1050"/>
      <c r="M3" s="1050"/>
      <c r="N3" s="1050"/>
      <c r="O3" s="1050"/>
      <c r="P3" s="49"/>
    </row>
    <row r="4" spans="1:16" s="49" customFormat="1" ht="62.25" customHeight="1">
      <c r="A4" s="584" t="s">
        <v>0</v>
      </c>
      <c r="B4" s="70" t="s">
        <v>1</v>
      </c>
      <c r="C4" s="794" t="s">
        <v>2</v>
      </c>
      <c r="D4" s="808" t="s">
        <v>3</v>
      </c>
      <c r="E4" s="808" t="s">
        <v>100</v>
      </c>
      <c r="F4" s="808" t="s">
        <v>124</v>
      </c>
      <c r="G4" s="808" t="s">
        <v>125</v>
      </c>
      <c r="H4" s="808" t="s">
        <v>126</v>
      </c>
      <c r="I4" s="809" t="s">
        <v>99</v>
      </c>
      <c r="J4" s="33"/>
      <c r="K4" s="488" t="s">
        <v>2417</v>
      </c>
      <c r="L4" s="488" t="s">
        <v>2423</v>
      </c>
      <c r="M4" s="488" t="s">
        <v>2424</v>
      </c>
      <c r="N4" s="488" t="s">
        <v>2425</v>
      </c>
      <c r="O4" s="554" t="s">
        <v>3845</v>
      </c>
    </row>
    <row r="5" spans="1:16" s="126" customFormat="1" ht="23.25" customHeight="1">
      <c r="A5" s="593"/>
      <c r="B5" s="235"/>
      <c r="C5" s="594" t="s">
        <v>3851</v>
      </c>
      <c r="D5" s="595" t="s">
        <v>5</v>
      </c>
      <c r="E5" s="596" t="s">
        <v>129</v>
      </c>
      <c r="F5" s="598" t="s">
        <v>128</v>
      </c>
      <c r="G5" s="598" t="s">
        <v>128</v>
      </c>
      <c r="H5" s="598" t="s">
        <v>128</v>
      </c>
      <c r="I5" s="597"/>
      <c r="J5" s="43"/>
      <c r="K5" s="979">
        <f>Оглавление!D3</f>
        <v>0</v>
      </c>
      <c r="L5" s="980"/>
      <c r="M5" s="980"/>
      <c r="N5" s="981"/>
      <c r="O5" s="599" t="s">
        <v>3846</v>
      </c>
    </row>
    <row r="6" spans="1:16" s="3" customFormat="1" ht="12.75">
      <c r="A6" s="586"/>
      <c r="B6" s="65" t="s">
        <v>867</v>
      </c>
      <c r="C6" s="65" t="s">
        <v>747</v>
      </c>
      <c r="D6" s="60" t="s">
        <v>5</v>
      </c>
      <c r="E6" s="62">
        <v>2.34</v>
      </c>
      <c r="F6" s="61">
        <v>200</v>
      </c>
      <c r="G6" s="61">
        <v>50</v>
      </c>
      <c r="H6" s="61">
        <v>1.2</v>
      </c>
      <c r="I6" s="77">
        <v>723.95739900000012</v>
      </c>
      <c r="J6" s="76">
        <f>K5</f>
        <v>0</v>
      </c>
      <c r="K6" s="39">
        <f t="shared" ref="K6:K15" si="0">I6*(1-J6)</f>
        <v>723.95739900000012</v>
      </c>
      <c r="L6" s="289">
        <f t="shared" ref="L6:L58" si="1">K6*2</f>
        <v>1447.9147980000002</v>
      </c>
      <c r="M6" s="149">
        <f t="shared" ref="M6:M58" si="2">K6*5</f>
        <v>3619.7869950000004</v>
      </c>
      <c r="N6" s="279">
        <f t="shared" ref="N6:N58" si="3">K6*1.7</f>
        <v>1230.7275783000002</v>
      </c>
      <c r="O6" s="63"/>
    </row>
    <row r="7" spans="1:16" s="3" customFormat="1" ht="12.75">
      <c r="A7" s="586"/>
      <c r="B7" s="65" t="s">
        <v>927</v>
      </c>
      <c r="C7" s="65" t="s">
        <v>748</v>
      </c>
      <c r="D7" s="60" t="s">
        <v>5</v>
      </c>
      <c r="E7" s="62">
        <v>2.92</v>
      </c>
      <c r="F7" s="61">
        <v>200</v>
      </c>
      <c r="G7" s="61">
        <v>50</v>
      </c>
      <c r="H7" s="61">
        <v>1.5</v>
      </c>
      <c r="I7" s="77">
        <v>765.83923200000027</v>
      </c>
      <c r="J7" s="76">
        <f>K5</f>
        <v>0</v>
      </c>
      <c r="K7" s="39">
        <f t="shared" si="0"/>
        <v>765.83923200000027</v>
      </c>
      <c r="L7" s="289">
        <f t="shared" si="1"/>
        <v>1531.6784640000005</v>
      </c>
      <c r="M7" s="149">
        <f t="shared" si="2"/>
        <v>3829.1961600000013</v>
      </c>
      <c r="N7" s="279">
        <f t="shared" si="3"/>
        <v>1301.9266944000003</v>
      </c>
      <c r="O7" s="63"/>
    </row>
    <row r="8" spans="1:16" s="3" customFormat="1" ht="12.75">
      <c r="A8" s="586"/>
      <c r="B8" s="65" t="s">
        <v>868</v>
      </c>
      <c r="C8" s="65" t="s">
        <v>749</v>
      </c>
      <c r="D8" s="60" t="s">
        <v>5</v>
      </c>
      <c r="E8" s="62">
        <v>2.27</v>
      </c>
      <c r="F8" s="61">
        <v>300</v>
      </c>
      <c r="G8" s="61">
        <v>50</v>
      </c>
      <c r="H8" s="64">
        <v>1.2</v>
      </c>
      <c r="I8" s="77">
        <v>747.88987500000019</v>
      </c>
      <c r="J8" s="76">
        <f>K5</f>
        <v>0</v>
      </c>
      <c r="K8" s="39">
        <f t="shared" si="0"/>
        <v>747.88987500000019</v>
      </c>
      <c r="L8" s="289">
        <f t="shared" si="1"/>
        <v>1495.7797500000004</v>
      </c>
      <c r="M8" s="149">
        <f t="shared" si="2"/>
        <v>3739.4493750000011</v>
      </c>
      <c r="N8" s="279">
        <f t="shared" si="3"/>
        <v>1271.4127875000004</v>
      </c>
      <c r="O8" s="63"/>
    </row>
    <row r="9" spans="1:16" s="3" customFormat="1" ht="12.75">
      <c r="A9" s="586"/>
      <c r="B9" s="66" t="s">
        <v>928</v>
      </c>
      <c r="C9" s="66" t="s">
        <v>750</v>
      </c>
      <c r="D9" s="60" t="s">
        <v>5</v>
      </c>
      <c r="E9" s="68">
        <v>3.3</v>
      </c>
      <c r="F9" s="61">
        <v>300</v>
      </c>
      <c r="G9" s="67">
        <v>50</v>
      </c>
      <c r="H9" s="67">
        <v>1.5</v>
      </c>
      <c r="I9" s="77">
        <v>790.9683318000001</v>
      </c>
      <c r="J9" s="76">
        <f>K5</f>
        <v>0</v>
      </c>
      <c r="K9" s="39">
        <f t="shared" si="0"/>
        <v>790.9683318000001</v>
      </c>
      <c r="L9" s="289">
        <f t="shared" si="1"/>
        <v>1581.9366636000002</v>
      </c>
      <c r="M9" s="149">
        <f t="shared" si="2"/>
        <v>3954.8416590000006</v>
      </c>
      <c r="N9" s="279">
        <f t="shared" si="3"/>
        <v>1344.64616406</v>
      </c>
      <c r="O9" s="63"/>
    </row>
    <row r="10" spans="1:16" s="3" customFormat="1" ht="12.75">
      <c r="A10" s="584"/>
      <c r="B10" s="66" t="s">
        <v>869</v>
      </c>
      <c r="C10" s="66" t="s">
        <v>751</v>
      </c>
      <c r="D10" s="60" t="s">
        <v>5</v>
      </c>
      <c r="E10" s="68">
        <v>3.16</v>
      </c>
      <c r="F10" s="61">
        <v>400</v>
      </c>
      <c r="G10" s="67">
        <v>50</v>
      </c>
      <c r="H10" s="67">
        <v>1.2</v>
      </c>
      <c r="I10" s="77">
        <v>770.62572720000003</v>
      </c>
      <c r="J10" s="76">
        <f>K5</f>
        <v>0</v>
      </c>
      <c r="K10" s="39">
        <f t="shared" si="0"/>
        <v>770.62572720000003</v>
      </c>
      <c r="L10" s="289">
        <f t="shared" si="1"/>
        <v>1541.2514544000001</v>
      </c>
      <c r="M10" s="149">
        <f t="shared" si="2"/>
        <v>3853.1286360000004</v>
      </c>
      <c r="N10" s="279">
        <f t="shared" si="3"/>
        <v>1310.06373624</v>
      </c>
      <c r="O10" s="63"/>
    </row>
    <row r="11" spans="1:16" s="3" customFormat="1" ht="12.75">
      <c r="A11" s="584"/>
      <c r="B11" s="66" t="s">
        <v>929</v>
      </c>
      <c r="C11" s="66" t="s">
        <v>752</v>
      </c>
      <c r="D11" s="60" t="s">
        <v>5</v>
      </c>
      <c r="E11" s="68">
        <v>3.95</v>
      </c>
      <c r="F11" s="61">
        <v>400</v>
      </c>
      <c r="G11" s="67">
        <v>50</v>
      </c>
      <c r="H11" s="67">
        <v>1.5</v>
      </c>
      <c r="I11" s="77">
        <v>819.68730300000016</v>
      </c>
      <c r="J11" s="76">
        <f>K5</f>
        <v>0</v>
      </c>
      <c r="K11" s="39">
        <f t="shared" si="0"/>
        <v>819.68730300000016</v>
      </c>
      <c r="L11" s="289">
        <f t="shared" si="1"/>
        <v>1639.3746060000003</v>
      </c>
      <c r="M11" s="149">
        <f t="shared" si="2"/>
        <v>4098.4365150000012</v>
      </c>
      <c r="N11" s="279">
        <f t="shared" si="3"/>
        <v>1393.4684151000001</v>
      </c>
      <c r="O11" s="63"/>
    </row>
    <row r="12" spans="1:16" s="3" customFormat="1" ht="12.75">
      <c r="A12" s="584"/>
      <c r="B12" s="66" t="s">
        <v>870</v>
      </c>
      <c r="C12" s="66" t="s">
        <v>753</v>
      </c>
      <c r="D12" s="60" t="s">
        <v>5</v>
      </c>
      <c r="E12" s="68">
        <v>3.69</v>
      </c>
      <c r="F12" s="61">
        <v>500</v>
      </c>
      <c r="G12" s="67">
        <v>50</v>
      </c>
      <c r="H12" s="67">
        <v>1.2</v>
      </c>
      <c r="I12" s="77">
        <v>826.86704580000014</v>
      </c>
      <c r="J12" s="76">
        <f>K5</f>
        <v>0</v>
      </c>
      <c r="K12" s="39">
        <f t="shared" si="0"/>
        <v>826.86704580000014</v>
      </c>
      <c r="L12" s="289">
        <f t="shared" si="1"/>
        <v>1653.7340916000003</v>
      </c>
      <c r="M12" s="149">
        <f t="shared" si="2"/>
        <v>4134.3352290000003</v>
      </c>
      <c r="N12" s="279">
        <f t="shared" si="3"/>
        <v>1405.6739778600002</v>
      </c>
      <c r="O12" s="63"/>
    </row>
    <row r="13" spans="1:16" s="3" customFormat="1" ht="12.75">
      <c r="A13" s="584"/>
      <c r="B13" s="66" t="s">
        <v>930</v>
      </c>
      <c r="C13" s="66" t="s">
        <v>754</v>
      </c>
      <c r="D13" s="60" t="s">
        <v>5</v>
      </c>
      <c r="E13" s="68">
        <v>4.6100000000000003</v>
      </c>
      <c r="F13" s="61">
        <v>500</v>
      </c>
      <c r="G13" s="67">
        <v>50</v>
      </c>
      <c r="H13" s="67">
        <v>1.5</v>
      </c>
      <c r="I13" s="77">
        <v>883.10836440000048</v>
      </c>
      <c r="J13" s="76">
        <f>K5</f>
        <v>0</v>
      </c>
      <c r="K13" s="39">
        <f t="shared" si="0"/>
        <v>883.10836440000048</v>
      </c>
      <c r="L13" s="289">
        <f t="shared" si="1"/>
        <v>1766.216728800001</v>
      </c>
      <c r="M13" s="149">
        <f t="shared" si="2"/>
        <v>4415.5418220000029</v>
      </c>
      <c r="N13" s="279">
        <f t="shared" si="3"/>
        <v>1501.2842194800007</v>
      </c>
      <c r="O13" s="63"/>
    </row>
    <row r="14" spans="1:16" s="3" customFormat="1" ht="12.75">
      <c r="A14" s="584"/>
      <c r="B14" s="66" t="s">
        <v>871</v>
      </c>
      <c r="C14" s="66" t="s">
        <v>755</v>
      </c>
      <c r="D14" s="60" t="s">
        <v>5</v>
      </c>
      <c r="E14" s="68">
        <v>4.08</v>
      </c>
      <c r="F14" s="61">
        <v>600</v>
      </c>
      <c r="G14" s="67">
        <v>50</v>
      </c>
      <c r="H14" s="67">
        <v>1.2</v>
      </c>
      <c r="I14" s="77">
        <v>851.99614560000009</v>
      </c>
      <c r="J14" s="76">
        <f>K5</f>
        <v>0</v>
      </c>
      <c r="K14" s="39">
        <f t="shared" si="0"/>
        <v>851.99614560000009</v>
      </c>
      <c r="L14" s="289">
        <f t="shared" si="1"/>
        <v>1703.9922912000002</v>
      </c>
      <c r="M14" s="149">
        <f t="shared" si="2"/>
        <v>4259.9807280000005</v>
      </c>
      <c r="N14" s="279">
        <f t="shared" si="3"/>
        <v>1448.3934475200001</v>
      </c>
      <c r="O14" s="63"/>
    </row>
    <row r="15" spans="1:16" s="3" customFormat="1" ht="12.75">
      <c r="A15" s="584"/>
      <c r="B15" s="66" t="s">
        <v>931</v>
      </c>
      <c r="C15" s="66" t="s">
        <v>756</v>
      </c>
      <c r="D15" s="60" t="s">
        <v>5</v>
      </c>
      <c r="E15" s="68">
        <v>5.0999999999999996</v>
      </c>
      <c r="F15" s="61">
        <v>600</v>
      </c>
      <c r="G15" s="67">
        <v>50</v>
      </c>
      <c r="H15" s="67">
        <v>1.5</v>
      </c>
      <c r="I15" s="77">
        <v>915.4172070000003</v>
      </c>
      <c r="J15" s="76">
        <f>K5</f>
        <v>0</v>
      </c>
      <c r="K15" s="39">
        <f t="shared" si="0"/>
        <v>915.4172070000003</v>
      </c>
      <c r="L15" s="289">
        <f t="shared" si="1"/>
        <v>1830.8344140000006</v>
      </c>
      <c r="M15" s="149">
        <f t="shared" si="2"/>
        <v>4577.0860350000012</v>
      </c>
      <c r="N15" s="279">
        <f t="shared" si="3"/>
        <v>1556.2092519000005</v>
      </c>
      <c r="O15" s="63"/>
    </row>
    <row r="16" spans="1:16" s="3" customFormat="1" ht="12.75">
      <c r="A16" s="586"/>
      <c r="B16" s="65" t="s">
        <v>872</v>
      </c>
      <c r="C16" s="65" t="s">
        <v>757</v>
      </c>
      <c r="D16" s="60" t="s">
        <v>5</v>
      </c>
      <c r="E16" s="68">
        <v>1.58</v>
      </c>
      <c r="F16" s="61">
        <v>200</v>
      </c>
      <c r="G16" s="61">
        <v>60</v>
      </c>
      <c r="H16" s="61">
        <v>1.2</v>
      </c>
      <c r="I16" s="77">
        <v>759.85611300000016</v>
      </c>
      <c r="J16" s="76">
        <f>K5</f>
        <v>0</v>
      </c>
      <c r="K16" s="39">
        <f t="shared" ref="K16:K67" si="4">I16*(1-J16)</f>
        <v>759.85611300000016</v>
      </c>
      <c r="L16" s="289">
        <f t="shared" si="1"/>
        <v>1519.7122260000003</v>
      </c>
      <c r="M16" s="149">
        <f t="shared" si="2"/>
        <v>3799.2805650000009</v>
      </c>
      <c r="N16" s="279">
        <f t="shared" si="3"/>
        <v>1291.7553921000003</v>
      </c>
      <c r="O16" s="63"/>
    </row>
    <row r="17" spans="1:15" s="3" customFormat="1" ht="12.75">
      <c r="A17" s="586"/>
      <c r="B17" s="65" t="s">
        <v>932</v>
      </c>
      <c r="C17" s="65" t="s">
        <v>758</v>
      </c>
      <c r="D17" s="60" t="s">
        <v>5</v>
      </c>
      <c r="E17" s="68">
        <v>1.97</v>
      </c>
      <c r="F17" s="61">
        <v>200</v>
      </c>
      <c r="G17" s="61">
        <v>60</v>
      </c>
      <c r="H17" s="61">
        <v>1.5</v>
      </c>
      <c r="I17" s="77">
        <v>802.93456980000019</v>
      </c>
      <c r="J17" s="76">
        <f>K5</f>
        <v>0</v>
      </c>
      <c r="K17" s="39">
        <f t="shared" si="4"/>
        <v>802.93456980000019</v>
      </c>
      <c r="L17" s="289">
        <f t="shared" si="1"/>
        <v>1605.8691396000004</v>
      </c>
      <c r="M17" s="149">
        <f t="shared" si="2"/>
        <v>4014.672849000001</v>
      </c>
      <c r="N17" s="279">
        <f t="shared" si="3"/>
        <v>1364.9887686600002</v>
      </c>
      <c r="O17" s="63"/>
    </row>
    <row r="18" spans="1:15" s="3" customFormat="1" ht="12.75">
      <c r="A18" s="586"/>
      <c r="B18" s="65" t="s">
        <v>873</v>
      </c>
      <c r="C18" s="65" t="s">
        <v>759</v>
      </c>
      <c r="D18" s="60" t="s">
        <v>5</v>
      </c>
      <c r="E18" s="68">
        <v>1.95</v>
      </c>
      <c r="F18" s="61">
        <v>300</v>
      </c>
      <c r="G18" s="61">
        <v>60</v>
      </c>
      <c r="H18" s="64">
        <v>1.2</v>
      </c>
      <c r="I18" s="77">
        <v>784.98521280000011</v>
      </c>
      <c r="J18" s="76">
        <f>K5</f>
        <v>0</v>
      </c>
      <c r="K18" s="39">
        <f t="shared" si="4"/>
        <v>784.98521280000011</v>
      </c>
      <c r="L18" s="289">
        <f t="shared" si="1"/>
        <v>1569.9704256000002</v>
      </c>
      <c r="M18" s="149">
        <f t="shared" si="2"/>
        <v>3924.9260640000007</v>
      </c>
      <c r="N18" s="279">
        <f t="shared" si="3"/>
        <v>1334.4748617600001</v>
      </c>
      <c r="O18" s="63"/>
    </row>
    <row r="19" spans="1:15" s="3" customFormat="1" ht="12.75">
      <c r="A19" s="586"/>
      <c r="B19" s="66" t="s">
        <v>933</v>
      </c>
      <c r="C19" s="66" t="s">
        <v>760</v>
      </c>
      <c r="D19" s="60" t="s">
        <v>5</v>
      </c>
      <c r="E19" s="68">
        <v>2.44</v>
      </c>
      <c r="F19" s="61">
        <v>300</v>
      </c>
      <c r="G19" s="67">
        <v>60</v>
      </c>
      <c r="H19" s="67">
        <v>1.5</v>
      </c>
      <c r="I19" s="77">
        <v>830.45691720000002</v>
      </c>
      <c r="J19" s="76">
        <f>K5</f>
        <v>0</v>
      </c>
      <c r="K19" s="39">
        <f t="shared" si="4"/>
        <v>830.45691720000002</v>
      </c>
      <c r="L19" s="289">
        <f t="shared" si="1"/>
        <v>1660.9138344</v>
      </c>
      <c r="M19" s="149">
        <f t="shared" si="2"/>
        <v>4152.2845859999998</v>
      </c>
      <c r="N19" s="279">
        <f t="shared" si="3"/>
        <v>1411.77675924</v>
      </c>
      <c r="O19" s="63"/>
    </row>
    <row r="20" spans="1:15" s="3" customFormat="1" ht="12.75">
      <c r="A20" s="586"/>
      <c r="B20" s="66" t="s">
        <v>874</v>
      </c>
      <c r="C20" s="66" t="s">
        <v>761</v>
      </c>
      <c r="D20" s="60" t="s">
        <v>5</v>
      </c>
      <c r="E20" s="68">
        <v>2.3199999999999998</v>
      </c>
      <c r="F20" s="61">
        <v>400</v>
      </c>
      <c r="G20" s="67">
        <v>60</v>
      </c>
      <c r="H20" s="67">
        <v>1.2</v>
      </c>
      <c r="I20" s="77">
        <v>808.91768880000018</v>
      </c>
      <c r="J20" s="76">
        <f>K5</f>
        <v>0</v>
      </c>
      <c r="K20" s="39">
        <f t="shared" si="4"/>
        <v>808.91768880000018</v>
      </c>
      <c r="L20" s="289">
        <f t="shared" si="1"/>
        <v>1617.8353776000004</v>
      </c>
      <c r="M20" s="149">
        <f t="shared" si="2"/>
        <v>4044.5884440000009</v>
      </c>
      <c r="N20" s="279">
        <f t="shared" si="3"/>
        <v>1375.1600709600002</v>
      </c>
      <c r="O20" s="63"/>
    </row>
    <row r="21" spans="1:15" s="3" customFormat="1" ht="12.75">
      <c r="A21" s="586"/>
      <c r="B21" s="66" t="s">
        <v>934</v>
      </c>
      <c r="C21" s="66" t="s">
        <v>762</v>
      </c>
      <c r="D21" s="60" t="s">
        <v>5</v>
      </c>
      <c r="E21" s="68">
        <v>2.9</v>
      </c>
      <c r="F21" s="61">
        <v>400</v>
      </c>
      <c r="G21" s="67">
        <v>60</v>
      </c>
      <c r="H21" s="67">
        <v>1.5</v>
      </c>
      <c r="I21" s="77">
        <v>860.37251220000007</v>
      </c>
      <c r="J21" s="76">
        <f>K5</f>
        <v>0</v>
      </c>
      <c r="K21" s="39">
        <f t="shared" si="4"/>
        <v>860.37251220000007</v>
      </c>
      <c r="L21" s="289">
        <f t="shared" si="1"/>
        <v>1720.7450244000001</v>
      </c>
      <c r="M21" s="149">
        <f t="shared" si="2"/>
        <v>4301.8625609999999</v>
      </c>
      <c r="N21" s="279">
        <f t="shared" si="3"/>
        <v>1462.6332707400002</v>
      </c>
      <c r="O21" s="63"/>
    </row>
    <row r="22" spans="1:15" s="3" customFormat="1" ht="12.75">
      <c r="A22" s="586"/>
      <c r="B22" s="66" t="s">
        <v>875</v>
      </c>
      <c r="C22" s="66" t="s">
        <v>763</v>
      </c>
      <c r="D22" s="60" t="s">
        <v>5</v>
      </c>
      <c r="E22" s="68">
        <v>2.7</v>
      </c>
      <c r="F22" s="61">
        <v>500</v>
      </c>
      <c r="G22" s="67">
        <v>60</v>
      </c>
      <c r="H22" s="67">
        <v>1.2</v>
      </c>
      <c r="I22" s="77">
        <v>867.5522550000004</v>
      </c>
      <c r="J22" s="76">
        <f>K5</f>
        <v>0</v>
      </c>
      <c r="K22" s="39">
        <f t="shared" si="4"/>
        <v>867.5522550000004</v>
      </c>
      <c r="L22" s="289">
        <f t="shared" si="1"/>
        <v>1735.1045100000008</v>
      </c>
      <c r="M22" s="149">
        <f t="shared" si="2"/>
        <v>4337.7612750000017</v>
      </c>
      <c r="N22" s="279">
        <f t="shared" si="3"/>
        <v>1474.8388335000006</v>
      </c>
      <c r="O22" s="63"/>
    </row>
    <row r="23" spans="1:15" s="3" customFormat="1" ht="12.75">
      <c r="A23" s="586"/>
      <c r="B23" s="66" t="s">
        <v>935</v>
      </c>
      <c r="C23" s="66" t="s">
        <v>764</v>
      </c>
      <c r="D23" s="60" t="s">
        <v>5</v>
      </c>
      <c r="E23" s="68">
        <v>3.37</v>
      </c>
      <c r="F23" s="61">
        <v>500</v>
      </c>
      <c r="G23" s="67">
        <v>60</v>
      </c>
      <c r="H23" s="67">
        <v>1.5</v>
      </c>
      <c r="I23" s="77">
        <v>927.38344500000028</v>
      </c>
      <c r="J23" s="76">
        <f>K5</f>
        <v>0</v>
      </c>
      <c r="K23" s="39">
        <f t="shared" si="4"/>
        <v>927.38344500000028</v>
      </c>
      <c r="L23" s="289">
        <f t="shared" si="1"/>
        <v>1854.7668900000006</v>
      </c>
      <c r="M23" s="149">
        <f t="shared" si="2"/>
        <v>4636.9172250000011</v>
      </c>
      <c r="N23" s="279">
        <f t="shared" si="3"/>
        <v>1576.5518565000004</v>
      </c>
      <c r="O23" s="63"/>
    </row>
    <row r="24" spans="1:15" s="3" customFormat="1" ht="12.75">
      <c r="A24" s="586"/>
      <c r="B24" s="66" t="s">
        <v>876</v>
      </c>
      <c r="C24" s="66" t="s">
        <v>765</v>
      </c>
      <c r="D24" s="60" t="s">
        <v>5</v>
      </c>
      <c r="E24" s="68">
        <v>3.07</v>
      </c>
      <c r="F24" s="61">
        <v>600</v>
      </c>
      <c r="G24" s="67">
        <v>60</v>
      </c>
      <c r="H24" s="67">
        <v>1.2</v>
      </c>
      <c r="I24" s="77">
        <v>893.87797860000035</v>
      </c>
      <c r="J24" s="76">
        <f>K5</f>
        <v>0</v>
      </c>
      <c r="K24" s="39">
        <f t="shared" si="4"/>
        <v>893.87797860000035</v>
      </c>
      <c r="L24" s="289">
        <f t="shared" si="1"/>
        <v>1787.7559572000007</v>
      </c>
      <c r="M24" s="149">
        <f t="shared" si="2"/>
        <v>4469.3898930000014</v>
      </c>
      <c r="N24" s="279">
        <f t="shared" si="3"/>
        <v>1519.5925636200006</v>
      </c>
      <c r="O24" s="63"/>
    </row>
    <row r="25" spans="1:15" s="3" customFormat="1" ht="12.75">
      <c r="A25" s="586"/>
      <c r="B25" s="66" t="s">
        <v>936</v>
      </c>
      <c r="C25" s="66" t="s">
        <v>766</v>
      </c>
      <c r="D25" s="60" t="s">
        <v>5</v>
      </c>
      <c r="E25" s="68">
        <v>3.84</v>
      </c>
      <c r="F25" s="61">
        <v>600</v>
      </c>
      <c r="G25" s="67">
        <v>60</v>
      </c>
      <c r="H25" s="67">
        <v>1.5</v>
      </c>
      <c r="I25" s="77">
        <v>960.88891139999998</v>
      </c>
      <c r="J25" s="76">
        <f>K5</f>
        <v>0</v>
      </c>
      <c r="K25" s="39">
        <f t="shared" si="4"/>
        <v>960.88891139999998</v>
      </c>
      <c r="L25" s="289">
        <f t="shared" si="1"/>
        <v>1921.7778228</v>
      </c>
      <c r="M25" s="149">
        <f t="shared" si="2"/>
        <v>4804.4445569999998</v>
      </c>
      <c r="N25" s="279">
        <f t="shared" si="3"/>
        <v>1633.51114938</v>
      </c>
      <c r="O25" s="63"/>
    </row>
    <row r="26" spans="1:15" s="3" customFormat="1" ht="12.75">
      <c r="A26" s="586"/>
      <c r="B26" s="65" t="s">
        <v>877</v>
      </c>
      <c r="C26" s="65" t="s">
        <v>767</v>
      </c>
      <c r="D26" s="60" t="s">
        <v>5</v>
      </c>
      <c r="E26" s="68">
        <v>1.88</v>
      </c>
      <c r="F26" s="61">
        <v>200</v>
      </c>
      <c r="G26" s="61">
        <v>80</v>
      </c>
      <c r="H26" s="61">
        <v>1.2</v>
      </c>
      <c r="I26" s="77">
        <v>835.24341240000012</v>
      </c>
      <c r="J26" s="76">
        <f>K5</f>
        <v>0</v>
      </c>
      <c r="K26" s="39">
        <f t="shared" si="4"/>
        <v>835.24341240000012</v>
      </c>
      <c r="L26" s="289">
        <f t="shared" si="1"/>
        <v>1670.4868248000002</v>
      </c>
      <c r="M26" s="149">
        <f t="shared" si="2"/>
        <v>4176.2170620000006</v>
      </c>
      <c r="N26" s="279">
        <f t="shared" si="3"/>
        <v>1419.9138010800002</v>
      </c>
      <c r="O26" s="63"/>
    </row>
    <row r="27" spans="1:15" s="3" customFormat="1" ht="12.75">
      <c r="A27" s="586"/>
      <c r="B27" s="65" t="s">
        <v>937</v>
      </c>
      <c r="C27" s="65" t="s">
        <v>768</v>
      </c>
      <c r="D27" s="60" t="s">
        <v>5</v>
      </c>
      <c r="E27" s="68">
        <v>2.35</v>
      </c>
      <c r="F27" s="61">
        <v>200</v>
      </c>
      <c r="G27" s="61">
        <v>80</v>
      </c>
      <c r="H27" s="61">
        <v>1.5</v>
      </c>
      <c r="I27" s="77">
        <v>884.30498820000014</v>
      </c>
      <c r="J27" s="76">
        <f>K5</f>
        <v>0</v>
      </c>
      <c r="K27" s="39">
        <f t="shared" si="4"/>
        <v>884.30498820000014</v>
      </c>
      <c r="L27" s="289">
        <f t="shared" si="1"/>
        <v>1768.6099764000003</v>
      </c>
      <c r="M27" s="149">
        <f t="shared" si="2"/>
        <v>4421.5249410000006</v>
      </c>
      <c r="N27" s="279">
        <f t="shared" si="3"/>
        <v>1503.3184799400001</v>
      </c>
      <c r="O27" s="63"/>
    </row>
    <row r="28" spans="1:15" s="3" customFormat="1" ht="12.75">
      <c r="A28" s="586"/>
      <c r="B28" s="65" t="s">
        <v>878</v>
      </c>
      <c r="C28" s="65" t="s">
        <v>769</v>
      </c>
      <c r="D28" s="60" t="s">
        <v>5</v>
      </c>
      <c r="E28" s="68">
        <v>2.27</v>
      </c>
      <c r="F28" s="61">
        <v>300</v>
      </c>
      <c r="G28" s="61">
        <v>80</v>
      </c>
      <c r="H28" s="64">
        <v>1.2</v>
      </c>
      <c r="I28" s="77">
        <v>863.96238360000007</v>
      </c>
      <c r="J28" s="76">
        <f>K5</f>
        <v>0</v>
      </c>
      <c r="K28" s="39">
        <f t="shared" si="4"/>
        <v>863.96238360000007</v>
      </c>
      <c r="L28" s="289">
        <f t="shared" si="1"/>
        <v>1727.9247672000001</v>
      </c>
      <c r="M28" s="149">
        <f t="shared" si="2"/>
        <v>4319.8119180000003</v>
      </c>
      <c r="N28" s="279">
        <f t="shared" si="3"/>
        <v>1468.7360521200001</v>
      </c>
      <c r="O28" s="63"/>
    </row>
    <row r="29" spans="1:15" s="3" customFormat="1" ht="12.75">
      <c r="A29" s="586"/>
      <c r="B29" s="66" t="s">
        <v>938</v>
      </c>
      <c r="C29" s="66" t="s">
        <v>770</v>
      </c>
      <c r="D29" s="60" t="s">
        <v>5</v>
      </c>
      <c r="E29" s="68">
        <v>2.83</v>
      </c>
      <c r="F29" s="61">
        <v>300</v>
      </c>
      <c r="G29" s="67">
        <v>80</v>
      </c>
      <c r="H29" s="67">
        <v>1.5</v>
      </c>
      <c r="I29" s="77">
        <v>914.22058320000019</v>
      </c>
      <c r="J29" s="76">
        <f>K5</f>
        <v>0</v>
      </c>
      <c r="K29" s="39">
        <f t="shared" si="4"/>
        <v>914.22058320000019</v>
      </c>
      <c r="L29" s="289">
        <f t="shared" si="1"/>
        <v>1828.4411664000004</v>
      </c>
      <c r="M29" s="149">
        <f t="shared" si="2"/>
        <v>4571.1029160000007</v>
      </c>
      <c r="N29" s="279">
        <f t="shared" si="3"/>
        <v>1554.1749914400002</v>
      </c>
      <c r="O29" s="63"/>
    </row>
    <row r="30" spans="1:15" s="3" customFormat="1" ht="12.75">
      <c r="A30" s="586"/>
      <c r="B30" s="66" t="s">
        <v>879</v>
      </c>
      <c r="C30" s="66" t="s">
        <v>771</v>
      </c>
      <c r="D30" s="60" t="s">
        <v>5</v>
      </c>
      <c r="E30" s="68">
        <v>2.65</v>
      </c>
      <c r="F30" s="61">
        <v>400</v>
      </c>
      <c r="G30" s="67">
        <v>80</v>
      </c>
      <c r="H30" s="67">
        <v>1.2</v>
      </c>
      <c r="I30" s="77">
        <v>889.09148340000036</v>
      </c>
      <c r="J30" s="76">
        <f>K5</f>
        <v>0</v>
      </c>
      <c r="K30" s="39">
        <f t="shared" si="4"/>
        <v>889.09148340000036</v>
      </c>
      <c r="L30" s="289">
        <f t="shared" si="1"/>
        <v>1778.1829668000007</v>
      </c>
      <c r="M30" s="149">
        <f t="shared" si="2"/>
        <v>4445.4574170000014</v>
      </c>
      <c r="N30" s="279">
        <f t="shared" si="3"/>
        <v>1511.4555217800005</v>
      </c>
      <c r="O30" s="63"/>
    </row>
    <row r="31" spans="1:15" s="3" customFormat="1" ht="12.75">
      <c r="A31" s="586"/>
      <c r="B31" s="66" t="s">
        <v>939</v>
      </c>
      <c r="C31" s="66" t="s">
        <v>772</v>
      </c>
      <c r="D31" s="60" t="s">
        <v>5</v>
      </c>
      <c r="E31" s="68">
        <v>3.32</v>
      </c>
      <c r="F31" s="61">
        <v>400</v>
      </c>
      <c r="G31" s="67">
        <v>80</v>
      </c>
      <c r="H31" s="67">
        <v>1.5</v>
      </c>
      <c r="I31" s="77">
        <v>946.52942580000024</v>
      </c>
      <c r="J31" s="76">
        <f>K5</f>
        <v>0</v>
      </c>
      <c r="K31" s="39">
        <f t="shared" si="4"/>
        <v>946.52942580000024</v>
      </c>
      <c r="L31" s="289">
        <f t="shared" si="1"/>
        <v>1893.0588516000005</v>
      </c>
      <c r="M31" s="149">
        <f t="shared" si="2"/>
        <v>4732.6471290000009</v>
      </c>
      <c r="N31" s="279">
        <f t="shared" si="3"/>
        <v>1609.1000238600004</v>
      </c>
      <c r="O31" s="63"/>
    </row>
    <row r="32" spans="1:15" s="3" customFormat="1" ht="12.75">
      <c r="A32" s="586"/>
      <c r="B32" s="66" t="s">
        <v>880</v>
      </c>
      <c r="C32" s="66" t="s">
        <v>773</v>
      </c>
      <c r="D32" s="60" t="s">
        <v>5</v>
      </c>
      <c r="E32" s="68">
        <v>3.04</v>
      </c>
      <c r="F32" s="61">
        <v>500</v>
      </c>
      <c r="G32" s="67">
        <v>80</v>
      </c>
      <c r="H32" s="67">
        <v>1.2</v>
      </c>
      <c r="I32" s="77">
        <v>954.90579240000011</v>
      </c>
      <c r="J32" s="76">
        <f>K5</f>
        <v>0</v>
      </c>
      <c r="K32" s="39">
        <f t="shared" si="4"/>
        <v>954.90579240000011</v>
      </c>
      <c r="L32" s="289">
        <f t="shared" si="1"/>
        <v>1909.8115848000002</v>
      </c>
      <c r="M32" s="149">
        <f t="shared" si="2"/>
        <v>4774.5289620000003</v>
      </c>
      <c r="N32" s="279">
        <f t="shared" si="3"/>
        <v>1623.3398470800003</v>
      </c>
      <c r="O32" s="63"/>
    </row>
    <row r="33" spans="1:15" s="3" customFormat="1" ht="12.75">
      <c r="A33" s="586"/>
      <c r="B33" s="66" t="s">
        <v>940</v>
      </c>
      <c r="C33" s="66" t="s">
        <v>774</v>
      </c>
      <c r="D33" s="60" t="s">
        <v>5</v>
      </c>
      <c r="E33" s="68">
        <v>3.8</v>
      </c>
      <c r="F33" s="61">
        <v>500</v>
      </c>
      <c r="G33" s="67">
        <v>80</v>
      </c>
      <c r="H33" s="67">
        <v>1.5</v>
      </c>
      <c r="I33" s="77">
        <v>1020.7201014000001</v>
      </c>
      <c r="J33" s="76">
        <f>K5</f>
        <v>0</v>
      </c>
      <c r="K33" s="39">
        <f t="shared" si="4"/>
        <v>1020.7201014000001</v>
      </c>
      <c r="L33" s="289">
        <f t="shared" si="1"/>
        <v>2041.4402028000002</v>
      </c>
      <c r="M33" s="149">
        <f t="shared" si="2"/>
        <v>5103.6005070000001</v>
      </c>
      <c r="N33" s="279">
        <f t="shared" si="3"/>
        <v>1735.22417238</v>
      </c>
      <c r="O33" s="63"/>
    </row>
    <row r="34" spans="1:15" s="3" customFormat="1" ht="12.75">
      <c r="A34" s="586"/>
      <c r="B34" s="66" t="s">
        <v>881</v>
      </c>
      <c r="C34" s="66" t="s">
        <v>775</v>
      </c>
      <c r="D34" s="60" t="s">
        <v>5</v>
      </c>
      <c r="E34" s="68">
        <v>3.43</v>
      </c>
      <c r="F34" s="61">
        <v>600</v>
      </c>
      <c r="G34" s="67">
        <v>80</v>
      </c>
      <c r="H34" s="67">
        <v>1.2</v>
      </c>
      <c r="I34" s="77">
        <v>983.62476360000039</v>
      </c>
      <c r="J34" s="76">
        <f>K5</f>
        <v>0</v>
      </c>
      <c r="K34" s="39">
        <f t="shared" si="4"/>
        <v>983.62476360000039</v>
      </c>
      <c r="L34" s="289">
        <f t="shared" si="1"/>
        <v>1967.2495272000008</v>
      </c>
      <c r="M34" s="149">
        <f t="shared" si="2"/>
        <v>4918.1238180000018</v>
      </c>
      <c r="N34" s="279">
        <f t="shared" si="3"/>
        <v>1672.1620981200006</v>
      </c>
      <c r="O34" s="63"/>
    </row>
    <row r="35" spans="1:15" s="3" customFormat="1" ht="12.75">
      <c r="A35" s="586"/>
      <c r="B35" s="66" t="s">
        <v>941</v>
      </c>
      <c r="C35" s="66" t="s">
        <v>776</v>
      </c>
      <c r="D35" s="60" t="s">
        <v>5</v>
      </c>
      <c r="E35" s="68">
        <v>4.28</v>
      </c>
      <c r="F35" s="61">
        <v>600</v>
      </c>
      <c r="G35" s="67">
        <v>80</v>
      </c>
      <c r="H35" s="67">
        <v>1.5</v>
      </c>
      <c r="I35" s="77">
        <v>1057.8154392000004</v>
      </c>
      <c r="J35" s="76">
        <f>K5</f>
        <v>0</v>
      </c>
      <c r="K35" s="39">
        <f t="shared" si="4"/>
        <v>1057.8154392000004</v>
      </c>
      <c r="L35" s="289">
        <f t="shared" si="1"/>
        <v>2115.6308784000007</v>
      </c>
      <c r="M35" s="149">
        <f t="shared" si="2"/>
        <v>5289.077196000002</v>
      </c>
      <c r="N35" s="279">
        <f t="shared" si="3"/>
        <v>1798.2862466400006</v>
      </c>
      <c r="O35" s="63"/>
    </row>
    <row r="36" spans="1:15" s="3" customFormat="1" ht="12.75">
      <c r="A36" s="584"/>
      <c r="B36" s="66" t="s">
        <v>882</v>
      </c>
      <c r="C36" s="66" t="s">
        <v>777</v>
      </c>
      <c r="D36" s="60" t="s">
        <v>5</v>
      </c>
      <c r="E36" s="68">
        <v>2.0680000000000001</v>
      </c>
      <c r="F36" s="61">
        <v>200</v>
      </c>
      <c r="G36" s="67">
        <v>100</v>
      </c>
      <c r="H36" s="67">
        <v>1.2</v>
      </c>
      <c r="I36" s="77">
        <v>919.00707839999995</v>
      </c>
      <c r="J36" s="76">
        <f>K5</f>
        <v>0</v>
      </c>
      <c r="K36" s="39">
        <f t="shared" si="4"/>
        <v>919.00707839999995</v>
      </c>
      <c r="L36" s="289">
        <f t="shared" si="1"/>
        <v>1838.0141567999999</v>
      </c>
      <c r="M36" s="149">
        <f t="shared" si="2"/>
        <v>4595.0353919999998</v>
      </c>
      <c r="N36" s="279">
        <f t="shared" si="3"/>
        <v>1562.3120332799999</v>
      </c>
      <c r="O36" s="63"/>
    </row>
    <row r="37" spans="1:15" s="3" customFormat="1" ht="12.75">
      <c r="A37" s="584"/>
      <c r="B37" s="66" t="s">
        <v>942</v>
      </c>
      <c r="C37" s="66" t="s">
        <v>778</v>
      </c>
      <c r="D37" s="60" t="s">
        <v>5</v>
      </c>
      <c r="E37" s="68">
        <v>2.585</v>
      </c>
      <c r="F37" s="61">
        <v>200</v>
      </c>
      <c r="G37" s="67">
        <v>100</v>
      </c>
      <c r="H37" s="67">
        <v>1.5</v>
      </c>
      <c r="I37" s="77">
        <v>971.6585256000003</v>
      </c>
      <c r="J37" s="76">
        <f>K5</f>
        <v>0</v>
      </c>
      <c r="K37" s="39">
        <f t="shared" si="4"/>
        <v>971.6585256000003</v>
      </c>
      <c r="L37" s="289">
        <f t="shared" si="1"/>
        <v>1943.3170512000006</v>
      </c>
      <c r="M37" s="149">
        <f t="shared" si="2"/>
        <v>4858.2926280000011</v>
      </c>
      <c r="N37" s="279">
        <f t="shared" si="3"/>
        <v>1651.8194935200004</v>
      </c>
      <c r="O37" s="63"/>
    </row>
    <row r="38" spans="1:15" s="3" customFormat="1" ht="12.75">
      <c r="A38" s="584"/>
      <c r="B38" s="66" t="s">
        <v>883</v>
      </c>
      <c r="C38" s="66" t="s">
        <v>779</v>
      </c>
      <c r="D38" s="60" t="s">
        <v>5</v>
      </c>
      <c r="E38" s="68">
        <v>2.4970000000000003</v>
      </c>
      <c r="F38" s="61">
        <v>300</v>
      </c>
      <c r="G38" s="67">
        <v>100</v>
      </c>
      <c r="H38" s="67">
        <v>1.2</v>
      </c>
      <c r="I38" s="77">
        <v>950.11929720000012</v>
      </c>
      <c r="J38" s="76">
        <f>K5</f>
        <v>0</v>
      </c>
      <c r="K38" s="39">
        <f t="shared" si="4"/>
        <v>950.11929720000012</v>
      </c>
      <c r="L38" s="289">
        <f t="shared" si="1"/>
        <v>1900.2385944000002</v>
      </c>
      <c r="M38" s="149">
        <f t="shared" si="2"/>
        <v>4750.5964860000004</v>
      </c>
      <c r="N38" s="279">
        <f t="shared" si="3"/>
        <v>1615.2028052400001</v>
      </c>
      <c r="O38" s="63"/>
    </row>
    <row r="39" spans="1:15" s="3" customFormat="1" ht="12.75">
      <c r="A39" s="584"/>
      <c r="B39" s="66" t="s">
        <v>943</v>
      </c>
      <c r="C39" s="66" t="s">
        <v>780</v>
      </c>
      <c r="D39" s="60" t="s">
        <v>5</v>
      </c>
      <c r="E39" s="68">
        <v>3.1130000000000004</v>
      </c>
      <c r="F39" s="61">
        <v>300</v>
      </c>
      <c r="G39" s="67">
        <v>100</v>
      </c>
      <c r="H39" s="67">
        <v>1.5</v>
      </c>
      <c r="I39" s="77">
        <v>1005.1639920000003</v>
      </c>
      <c r="J39" s="76">
        <f>K5</f>
        <v>0</v>
      </c>
      <c r="K39" s="39">
        <f t="shared" si="4"/>
        <v>1005.1639920000003</v>
      </c>
      <c r="L39" s="289">
        <f t="shared" si="1"/>
        <v>2010.3279840000007</v>
      </c>
      <c r="M39" s="149">
        <f t="shared" si="2"/>
        <v>5025.8199600000016</v>
      </c>
      <c r="N39" s="279">
        <f t="shared" si="3"/>
        <v>1708.7787864000006</v>
      </c>
      <c r="O39" s="63"/>
    </row>
    <row r="40" spans="1:15" s="3" customFormat="1" ht="12.75">
      <c r="A40" s="584"/>
      <c r="B40" s="66" t="s">
        <v>884</v>
      </c>
      <c r="C40" s="66" t="s">
        <v>781</v>
      </c>
      <c r="D40" s="60" t="s">
        <v>5</v>
      </c>
      <c r="E40" s="68">
        <v>2.915</v>
      </c>
      <c r="F40" s="61">
        <v>400</v>
      </c>
      <c r="G40" s="67">
        <v>100</v>
      </c>
      <c r="H40" s="67">
        <v>1.2</v>
      </c>
      <c r="I40" s="77">
        <v>978.83826840000029</v>
      </c>
      <c r="J40" s="76">
        <f>K5</f>
        <v>0</v>
      </c>
      <c r="K40" s="39">
        <f t="shared" si="4"/>
        <v>978.83826840000029</v>
      </c>
      <c r="L40" s="289">
        <f t="shared" si="1"/>
        <v>1957.6765368000006</v>
      </c>
      <c r="M40" s="149">
        <f t="shared" si="2"/>
        <v>4894.1913420000019</v>
      </c>
      <c r="N40" s="279">
        <f t="shared" si="3"/>
        <v>1664.0250562800004</v>
      </c>
      <c r="O40" s="63"/>
    </row>
    <row r="41" spans="1:15" s="3" customFormat="1" ht="12.75">
      <c r="A41" s="586"/>
      <c r="B41" s="66" t="s">
        <v>944</v>
      </c>
      <c r="C41" s="66" t="s">
        <v>782</v>
      </c>
      <c r="D41" s="60" t="s">
        <v>5</v>
      </c>
      <c r="E41" s="68">
        <v>3.6520000000000001</v>
      </c>
      <c r="F41" s="61">
        <v>400</v>
      </c>
      <c r="G41" s="67">
        <v>100</v>
      </c>
      <c r="H41" s="67">
        <v>1.5</v>
      </c>
      <c r="I41" s="77">
        <v>1041.0627060000002</v>
      </c>
      <c r="J41" s="76">
        <f>K5</f>
        <v>0</v>
      </c>
      <c r="K41" s="39">
        <f t="shared" si="4"/>
        <v>1041.0627060000002</v>
      </c>
      <c r="L41" s="289">
        <f t="shared" si="1"/>
        <v>2082.1254120000003</v>
      </c>
      <c r="M41" s="149">
        <f t="shared" si="2"/>
        <v>5205.3135300000013</v>
      </c>
      <c r="N41" s="279">
        <f t="shared" si="3"/>
        <v>1769.8066002000003</v>
      </c>
      <c r="O41" s="63"/>
    </row>
    <row r="42" spans="1:15" s="3" customFormat="1" ht="12.75">
      <c r="A42" s="586"/>
      <c r="B42" s="66" t="s">
        <v>885</v>
      </c>
      <c r="C42" s="66" t="s">
        <v>783</v>
      </c>
      <c r="D42" s="60" t="s">
        <v>5</v>
      </c>
      <c r="E42" s="68">
        <v>3.3440000000000003</v>
      </c>
      <c r="F42" s="61">
        <v>500</v>
      </c>
      <c r="G42" s="67">
        <v>100</v>
      </c>
      <c r="H42" s="67">
        <v>1.2</v>
      </c>
      <c r="I42" s="77">
        <v>1050.6356964000001</v>
      </c>
      <c r="J42" s="76">
        <f>K5</f>
        <v>0</v>
      </c>
      <c r="K42" s="39">
        <f t="shared" si="4"/>
        <v>1050.6356964000001</v>
      </c>
      <c r="L42" s="289">
        <f t="shared" si="1"/>
        <v>2101.2713928000003</v>
      </c>
      <c r="M42" s="149">
        <f t="shared" si="2"/>
        <v>5253.1784820000012</v>
      </c>
      <c r="N42" s="279">
        <f t="shared" si="3"/>
        <v>1786.0806838800002</v>
      </c>
      <c r="O42" s="63"/>
    </row>
    <row r="43" spans="1:15" s="3" customFormat="1" ht="12.75">
      <c r="A43" s="586"/>
      <c r="B43" s="66" t="s">
        <v>945</v>
      </c>
      <c r="C43" s="66" t="s">
        <v>784</v>
      </c>
      <c r="D43" s="60" t="s">
        <v>5</v>
      </c>
      <c r="E43" s="68">
        <v>4.18</v>
      </c>
      <c r="F43" s="61">
        <v>500</v>
      </c>
      <c r="G43" s="67">
        <v>100</v>
      </c>
      <c r="H43" s="67">
        <v>1.5</v>
      </c>
      <c r="I43" s="77">
        <v>1122.4331244</v>
      </c>
      <c r="J43" s="76">
        <f>K5</f>
        <v>0</v>
      </c>
      <c r="K43" s="39">
        <f t="shared" si="4"/>
        <v>1122.4331244</v>
      </c>
      <c r="L43" s="289">
        <f t="shared" si="1"/>
        <v>2244.8662488</v>
      </c>
      <c r="M43" s="149">
        <f t="shared" si="2"/>
        <v>5612.1656220000004</v>
      </c>
      <c r="N43" s="279">
        <f t="shared" si="3"/>
        <v>1908.1363114799999</v>
      </c>
      <c r="O43" s="63"/>
    </row>
    <row r="44" spans="1:15" s="3" customFormat="1" ht="12.75">
      <c r="A44" s="586"/>
      <c r="B44" s="66" t="s">
        <v>886</v>
      </c>
      <c r="C44" s="66" t="s">
        <v>785</v>
      </c>
      <c r="D44" s="60" t="s">
        <v>5</v>
      </c>
      <c r="E44" s="68">
        <v>3.7730000000000006</v>
      </c>
      <c r="F44" s="61">
        <v>600</v>
      </c>
      <c r="G44" s="67">
        <v>100</v>
      </c>
      <c r="H44" s="67">
        <v>1.2</v>
      </c>
      <c r="I44" s="77">
        <v>1081.7479152000003</v>
      </c>
      <c r="J44" s="76">
        <f>K5</f>
        <v>0</v>
      </c>
      <c r="K44" s="39">
        <f t="shared" si="4"/>
        <v>1081.7479152000003</v>
      </c>
      <c r="L44" s="289">
        <f t="shared" si="1"/>
        <v>2163.4958304000006</v>
      </c>
      <c r="M44" s="149">
        <f t="shared" si="2"/>
        <v>5408.7395760000018</v>
      </c>
      <c r="N44" s="279">
        <f t="shared" si="3"/>
        <v>1838.9714558400005</v>
      </c>
      <c r="O44" s="63"/>
    </row>
    <row r="45" spans="1:15" s="3" customFormat="1" ht="12.75">
      <c r="A45" s="586"/>
      <c r="B45" s="66" t="s">
        <v>946</v>
      </c>
      <c r="C45" s="66" t="s">
        <v>786</v>
      </c>
      <c r="D45" s="60" t="s">
        <v>5</v>
      </c>
      <c r="E45" s="68">
        <v>4.7080000000000011</v>
      </c>
      <c r="F45" s="61">
        <v>600</v>
      </c>
      <c r="G45" s="67">
        <v>100</v>
      </c>
      <c r="H45" s="67">
        <v>1.5</v>
      </c>
      <c r="I45" s="77">
        <v>1163.1183336000004</v>
      </c>
      <c r="J45" s="76">
        <f>K5</f>
        <v>0</v>
      </c>
      <c r="K45" s="39">
        <f t="shared" si="4"/>
        <v>1163.1183336000004</v>
      </c>
      <c r="L45" s="289">
        <f t="shared" si="1"/>
        <v>2326.2366672000007</v>
      </c>
      <c r="M45" s="149">
        <f t="shared" si="2"/>
        <v>5815.5916680000018</v>
      </c>
      <c r="N45" s="279">
        <f t="shared" si="3"/>
        <v>1977.3011671200006</v>
      </c>
      <c r="O45" s="63"/>
    </row>
    <row r="46" spans="1:15" s="3" customFormat="1" ht="12.75">
      <c r="A46" s="586"/>
      <c r="B46" s="66" t="s">
        <v>887</v>
      </c>
      <c r="C46" s="66" t="s">
        <v>787</v>
      </c>
      <c r="D46" s="60" t="s">
        <v>5</v>
      </c>
      <c r="E46" s="68">
        <v>2.4402399999999997</v>
      </c>
      <c r="F46" s="67">
        <v>200</v>
      </c>
      <c r="G46" s="67">
        <v>50</v>
      </c>
      <c r="H46" s="67">
        <v>1.2</v>
      </c>
      <c r="I46" s="77">
        <v>729.94051800000022</v>
      </c>
      <c r="J46" s="76">
        <f>K5</f>
        <v>0</v>
      </c>
      <c r="K46" s="39">
        <f t="shared" si="4"/>
        <v>729.94051800000022</v>
      </c>
      <c r="L46" s="289">
        <f t="shared" si="1"/>
        <v>1459.8810360000004</v>
      </c>
      <c r="M46" s="149">
        <f t="shared" si="2"/>
        <v>3649.7025900000012</v>
      </c>
      <c r="N46" s="279">
        <f t="shared" si="3"/>
        <v>1240.8988806000004</v>
      </c>
      <c r="O46" s="63"/>
    </row>
    <row r="47" spans="1:15" s="3" customFormat="1" ht="12.75">
      <c r="A47" s="586"/>
      <c r="B47" s="66" t="s">
        <v>947</v>
      </c>
      <c r="C47" s="66" t="s">
        <v>788</v>
      </c>
      <c r="D47" s="60" t="s">
        <v>5</v>
      </c>
      <c r="E47" s="68">
        <v>3.0503000000000005</v>
      </c>
      <c r="F47" s="67">
        <v>200</v>
      </c>
      <c r="G47" s="67">
        <v>50</v>
      </c>
      <c r="H47" s="67">
        <v>1.5</v>
      </c>
      <c r="I47" s="77">
        <v>648.57009960000016</v>
      </c>
      <c r="J47" s="76">
        <f>K5</f>
        <v>0</v>
      </c>
      <c r="K47" s="39">
        <f t="shared" si="4"/>
        <v>648.57009960000016</v>
      </c>
      <c r="L47" s="289">
        <f t="shared" si="1"/>
        <v>1297.1401992000003</v>
      </c>
      <c r="M47" s="149">
        <f t="shared" si="2"/>
        <v>3242.8504980000007</v>
      </c>
      <c r="N47" s="279">
        <f t="shared" si="3"/>
        <v>1102.5691693200004</v>
      </c>
      <c r="O47" s="63"/>
    </row>
    <row r="48" spans="1:15" s="3" customFormat="1" ht="12.75">
      <c r="A48" s="586"/>
      <c r="B48" s="66" t="s">
        <v>888</v>
      </c>
      <c r="C48" s="66" t="s">
        <v>789</v>
      </c>
      <c r="D48" s="60" t="s">
        <v>5</v>
      </c>
      <c r="E48" s="68">
        <v>2.9464600000000001</v>
      </c>
      <c r="F48" s="67">
        <v>300</v>
      </c>
      <c r="G48" s="67">
        <v>50</v>
      </c>
      <c r="H48" s="67">
        <v>1.2</v>
      </c>
      <c r="I48" s="77">
        <v>753.87299400000018</v>
      </c>
      <c r="J48" s="76">
        <f>K5</f>
        <v>0</v>
      </c>
      <c r="K48" s="39">
        <f t="shared" si="4"/>
        <v>753.87299400000018</v>
      </c>
      <c r="L48" s="289">
        <f t="shared" si="1"/>
        <v>1507.7459880000004</v>
      </c>
      <c r="M48" s="149">
        <f t="shared" si="2"/>
        <v>3769.364970000001</v>
      </c>
      <c r="N48" s="279">
        <f t="shared" si="3"/>
        <v>1281.5840898000004</v>
      </c>
      <c r="O48" s="63"/>
    </row>
    <row r="49" spans="1:15" s="3" customFormat="1" ht="12.75">
      <c r="A49" s="586"/>
      <c r="B49" s="66" t="s">
        <v>948</v>
      </c>
      <c r="C49" s="66" t="s">
        <v>790</v>
      </c>
      <c r="D49" s="60" t="s">
        <v>5</v>
      </c>
      <c r="E49" s="68">
        <v>3.6733400000000005</v>
      </c>
      <c r="F49" s="67">
        <v>300</v>
      </c>
      <c r="G49" s="67">
        <v>50</v>
      </c>
      <c r="H49" s="67">
        <v>1.5</v>
      </c>
      <c r="I49" s="77">
        <v>796.95145080000009</v>
      </c>
      <c r="J49" s="76">
        <f>K5</f>
        <v>0</v>
      </c>
      <c r="K49" s="39">
        <f t="shared" si="4"/>
        <v>796.95145080000009</v>
      </c>
      <c r="L49" s="289">
        <f t="shared" si="1"/>
        <v>1593.9029016000002</v>
      </c>
      <c r="M49" s="149">
        <f t="shared" si="2"/>
        <v>3984.7572540000006</v>
      </c>
      <c r="N49" s="279">
        <f t="shared" si="3"/>
        <v>1354.81746636</v>
      </c>
      <c r="O49" s="63"/>
    </row>
    <row r="50" spans="1:15" s="3" customFormat="1" ht="12.75">
      <c r="A50" s="586"/>
      <c r="B50" s="66" t="s">
        <v>889</v>
      </c>
      <c r="C50" s="66" t="s">
        <v>791</v>
      </c>
      <c r="D50" s="60" t="s">
        <v>5</v>
      </c>
      <c r="E50" s="68">
        <v>3.4396999999999998</v>
      </c>
      <c r="F50" s="67">
        <v>400</v>
      </c>
      <c r="G50" s="67">
        <v>50</v>
      </c>
      <c r="H50" s="67">
        <v>1.2</v>
      </c>
      <c r="I50" s="77">
        <v>776.60884620000013</v>
      </c>
      <c r="J50" s="76">
        <f>K5</f>
        <v>0</v>
      </c>
      <c r="K50" s="39">
        <f t="shared" si="4"/>
        <v>776.60884620000013</v>
      </c>
      <c r="L50" s="289">
        <f t="shared" si="1"/>
        <v>1553.2176924000003</v>
      </c>
      <c r="M50" s="149">
        <f t="shared" si="2"/>
        <v>3883.0442310000008</v>
      </c>
      <c r="N50" s="279">
        <f t="shared" si="3"/>
        <v>1320.2350385400002</v>
      </c>
      <c r="O50" s="63"/>
    </row>
    <row r="51" spans="1:15" s="3" customFormat="1" ht="12.75">
      <c r="A51" s="586"/>
      <c r="B51" s="66" t="s">
        <v>949</v>
      </c>
      <c r="C51" s="66" t="s">
        <v>792</v>
      </c>
      <c r="D51" s="60" t="s">
        <v>5</v>
      </c>
      <c r="E51" s="68">
        <v>4.3093599999999999</v>
      </c>
      <c r="F51" s="67">
        <v>400</v>
      </c>
      <c r="G51" s="67">
        <v>50</v>
      </c>
      <c r="H51" s="67">
        <v>1.5</v>
      </c>
      <c r="I51" s="77">
        <v>825.67042200000014</v>
      </c>
      <c r="J51" s="76">
        <f>K5</f>
        <v>0</v>
      </c>
      <c r="K51" s="39">
        <f t="shared" si="4"/>
        <v>825.67042200000014</v>
      </c>
      <c r="L51" s="289">
        <f t="shared" si="1"/>
        <v>1651.3408440000003</v>
      </c>
      <c r="M51" s="149">
        <f t="shared" si="2"/>
        <v>4128.3521100000007</v>
      </c>
      <c r="N51" s="279">
        <f t="shared" si="3"/>
        <v>1403.6397174000001</v>
      </c>
      <c r="O51" s="63"/>
    </row>
    <row r="52" spans="1:15" s="3" customFormat="1" ht="12.75">
      <c r="A52" s="586"/>
      <c r="B52" s="66" t="s">
        <v>890</v>
      </c>
      <c r="C52" s="66" t="s">
        <v>793</v>
      </c>
      <c r="D52" s="60" t="s">
        <v>5</v>
      </c>
      <c r="E52" s="68">
        <v>3.9459200000000001</v>
      </c>
      <c r="F52" s="67">
        <v>500</v>
      </c>
      <c r="G52" s="67">
        <v>50</v>
      </c>
      <c r="H52" s="67">
        <v>1.2</v>
      </c>
      <c r="I52" s="77">
        <v>832.85016480000013</v>
      </c>
      <c r="J52" s="76">
        <f>K5</f>
        <v>0</v>
      </c>
      <c r="K52" s="39">
        <f t="shared" si="4"/>
        <v>832.85016480000013</v>
      </c>
      <c r="L52" s="289">
        <f t="shared" si="1"/>
        <v>1665.7003296000003</v>
      </c>
      <c r="M52" s="149">
        <f t="shared" si="2"/>
        <v>4164.2508240000006</v>
      </c>
      <c r="N52" s="279">
        <f t="shared" si="3"/>
        <v>1415.8452801600001</v>
      </c>
      <c r="O52" s="63"/>
    </row>
    <row r="53" spans="1:15" s="3" customFormat="1" ht="12.75">
      <c r="A53" s="586"/>
      <c r="B53" s="66" t="s">
        <v>950</v>
      </c>
      <c r="C53" s="66" t="s">
        <v>794</v>
      </c>
      <c r="D53" s="60" t="s">
        <v>5</v>
      </c>
      <c r="E53" s="68">
        <v>4.9323999999999995</v>
      </c>
      <c r="F53" s="67">
        <v>500</v>
      </c>
      <c r="G53" s="67">
        <v>50</v>
      </c>
      <c r="H53" s="67">
        <v>1.5</v>
      </c>
      <c r="I53" s="77">
        <v>889.09148340000036</v>
      </c>
      <c r="J53" s="76">
        <f>K5</f>
        <v>0</v>
      </c>
      <c r="K53" s="39">
        <f t="shared" si="4"/>
        <v>889.09148340000036</v>
      </c>
      <c r="L53" s="289">
        <f t="shared" si="1"/>
        <v>1778.1829668000007</v>
      </c>
      <c r="M53" s="149">
        <f t="shared" si="2"/>
        <v>4445.4574170000014</v>
      </c>
      <c r="N53" s="279">
        <f t="shared" si="3"/>
        <v>1511.4555217800005</v>
      </c>
      <c r="O53" s="63"/>
    </row>
    <row r="54" spans="1:15" s="3" customFormat="1" ht="12.75">
      <c r="A54" s="586"/>
      <c r="B54" s="66" t="s">
        <v>891</v>
      </c>
      <c r="C54" s="66" t="s">
        <v>795</v>
      </c>
      <c r="D54" s="60" t="s">
        <v>5</v>
      </c>
      <c r="E54" s="68">
        <v>4.4521400000000009</v>
      </c>
      <c r="F54" s="67">
        <v>600</v>
      </c>
      <c r="G54" s="67">
        <v>50</v>
      </c>
      <c r="H54" s="67">
        <v>1.2</v>
      </c>
      <c r="I54" s="77">
        <v>857.97926460000019</v>
      </c>
      <c r="J54" s="76">
        <f>K5</f>
        <v>0</v>
      </c>
      <c r="K54" s="39">
        <f t="shared" si="4"/>
        <v>857.97926460000019</v>
      </c>
      <c r="L54" s="289">
        <f t="shared" si="1"/>
        <v>1715.9585292000004</v>
      </c>
      <c r="M54" s="149">
        <f t="shared" si="2"/>
        <v>4289.8963230000008</v>
      </c>
      <c r="N54" s="279">
        <f t="shared" si="3"/>
        <v>1458.5647498200003</v>
      </c>
      <c r="O54" s="63"/>
    </row>
    <row r="55" spans="1:15" s="3" customFormat="1" ht="12.75">
      <c r="A55" s="586"/>
      <c r="B55" s="66" t="s">
        <v>951</v>
      </c>
      <c r="C55" s="66" t="s">
        <v>796</v>
      </c>
      <c r="D55" s="60" t="s">
        <v>5</v>
      </c>
      <c r="E55" s="68">
        <v>5.5554400000000008</v>
      </c>
      <c r="F55" s="67">
        <v>600</v>
      </c>
      <c r="G55" s="67">
        <v>50</v>
      </c>
      <c r="H55" s="67">
        <v>1.5</v>
      </c>
      <c r="I55" s="77">
        <v>921.40032600000018</v>
      </c>
      <c r="J55" s="76">
        <f>K5</f>
        <v>0</v>
      </c>
      <c r="K55" s="39">
        <f t="shared" si="4"/>
        <v>921.40032600000018</v>
      </c>
      <c r="L55" s="289">
        <f t="shared" si="1"/>
        <v>1842.8006520000004</v>
      </c>
      <c r="M55" s="149">
        <f t="shared" si="2"/>
        <v>4607.0016300000007</v>
      </c>
      <c r="N55" s="279">
        <f t="shared" si="3"/>
        <v>1566.3805542000002</v>
      </c>
      <c r="O55" s="63"/>
    </row>
    <row r="56" spans="1:15" s="3" customFormat="1" ht="12.75">
      <c r="A56" s="586"/>
      <c r="B56" s="66" t="s">
        <v>892</v>
      </c>
      <c r="C56" s="66" t="s">
        <v>797</v>
      </c>
      <c r="D56" s="60" t="s">
        <v>5</v>
      </c>
      <c r="E56" s="68">
        <v>2.82</v>
      </c>
      <c r="F56" s="67">
        <v>200</v>
      </c>
      <c r="G56" s="67">
        <v>60</v>
      </c>
      <c r="H56" s="67">
        <v>1.2</v>
      </c>
      <c r="I56" s="77">
        <v>765.83923200000027</v>
      </c>
      <c r="J56" s="76">
        <f>K5</f>
        <v>0</v>
      </c>
      <c r="K56" s="39">
        <f t="shared" si="4"/>
        <v>765.83923200000027</v>
      </c>
      <c r="L56" s="289">
        <f t="shared" si="1"/>
        <v>1531.6784640000005</v>
      </c>
      <c r="M56" s="149">
        <f t="shared" si="2"/>
        <v>3829.1961600000013</v>
      </c>
      <c r="N56" s="279">
        <f t="shared" si="3"/>
        <v>1301.9266944000003</v>
      </c>
      <c r="O56" s="63"/>
    </row>
    <row r="57" spans="1:15" s="3" customFormat="1" ht="12.75">
      <c r="A57" s="586"/>
      <c r="B57" s="66" t="s">
        <v>952</v>
      </c>
      <c r="C57" s="66" t="s">
        <v>798</v>
      </c>
      <c r="D57" s="60" t="s">
        <v>5</v>
      </c>
      <c r="E57" s="68">
        <v>3.5078450000000001</v>
      </c>
      <c r="F57" s="67">
        <v>200</v>
      </c>
      <c r="G57" s="67">
        <v>60</v>
      </c>
      <c r="H57" s="67">
        <v>1.5</v>
      </c>
      <c r="I57" s="77">
        <v>680.87894219999998</v>
      </c>
      <c r="J57" s="76">
        <f>K5</f>
        <v>0</v>
      </c>
      <c r="K57" s="39">
        <f t="shared" si="4"/>
        <v>680.87894219999998</v>
      </c>
      <c r="L57" s="289">
        <f t="shared" si="1"/>
        <v>1361.7578844</v>
      </c>
      <c r="M57" s="149">
        <f t="shared" si="2"/>
        <v>3404.3947109999999</v>
      </c>
      <c r="N57" s="279">
        <f t="shared" si="3"/>
        <v>1157.4942017399999</v>
      </c>
      <c r="O57" s="63"/>
    </row>
    <row r="58" spans="1:15" s="3" customFormat="1" ht="12.75">
      <c r="A58" s="586"/>
      <c r="B58" s="66" t="s">
        <v>893</v>
      </c>
      <c r="C58" s="66" t="s">
        <v>799</v>
      </c>
      <c r="D58" s="60" t="s">
        <v>5</v>
      </c>
      <c r="E58" s="68">
        <v>3.3884289999999999</v>
      </c>
      <c r="F58" s="67">
        <v>300</v>
      </c>
      <c r="G58" s="67">
        <v>60</v>
      </c>
      <c r="H58" s="67">
        <v>1.2</v>
      </c>
      <c r="I58" s="77">
        <v>792.16495560000021</v>
      </c>
      <c r="J58" s="76">
        <f>K5</f>
        <v>0</v>
      </c>
      <c r="K58" s="39">
        <f t="shared" si="4"/>
        <v>792.16495560000021</v>
      </c>
      <c r="L58" s="289">
        <f t="shared" si="1"/>
        <v>1584.3299112000004</v>
      </c>
      <c r="M58" s="149">
        <f t="shared" si="2"/>
        <v>3960.8247780000011</v>
      </c>
      <c r="N58" s="279">
        <f t="shared" si="3"/>
        <v>1346.6804245200003</v>
      </c>
      <c r="O58" s="63"/>
    </row>
    <row r="59" spans="1:15" s="3" customFormat="1" ht="12.75">
      <c r="A59" s="586"/>
      <c r="B59" s="66" t="s">
        <v>953</v>
      </c>
      <c r="C59" s="66" t="s">
        <v>800</v>
      </c>
      <c r="D59" s="60" t="s">
        <v>5</v>
      </c>
      <c r="E59" s="68">
        <v>4.2243409999999999</v>
      </c>
      <c r="F59" s="67">
        <v>300</v>
      </c>
      <c r="G59" s="67">
        <v>60</v>
      </c>
      <c r="H59" s="67">
        <v>1.5</v>
      </c>
      <c r="I59" s="77">
        <v>837.63666000000035</v>
      </c>
      <c r="J59" s="76">
        <f>K5</f>
        <v>0</v>
      </c>
      <c r="K59" s="39">
        <f t="shared" si="4"/>
        <v>837.63666000000035</v>
      </c>
      <c r="L59" s="289">
        <f t="shared" ref="L59:L112" si="5">K59*2</f>
        <v>1675.2733200000007</v>
      </c>
      <c r="M59" s="149">
        <f t="shared" ref="M59:M112" si="6">K59*5</f>
        <v>4188.1833000000015</v>
      </c>
      <c r="N59" s="279">
        <f t="shared" ref="N59:N112" si="7">K59*1.7</f>
        <v>1423.9823220000005</v>
      </c>
      <c r="O59" s="63"/>
    </row>
    <row r="60" spans="1:15" s="3" customFormat="1" ht="12.75">
      <c r="A60" s="586"/>
      <c r="B60" s="66" t="s">
        <v>894</v>
      </c>
      <c r="C60" s="66" t="s">
        <v>801</v>
      </c>
      <c r="D60" s="60" t="s">
        <v>5</v>
      </c>
      <c r="E60" s="68">
        <v>3.9556549999999993</v>
      </c>
      <c r="F60" s="67">
        <v>400</v>
      </c>
      <c r="G60" s="67">
        <v>60</v>
      </c>
      <c r="H60" s="67">
        <v>1.2</v>
      </c>
      <c r="I60" s="77">
        <v>814.90080780000017</v>
      </c>
      <c r="J60" s="76">
        <f>K5</f>
        <v>0</v>
      </c>
      <c r="K60" s="39">
        <f t="shared" si="4"/>
        <v>814.90080780000017</v>
      </c>
      <c r="L60" s="289">
        <f t="shared" si="5"/>
        <v>1629.8016156000003</v>
      </c>
      <c r="M60" s="149">
        <f t="shared" si="6"/>
        <v>4074.5040390000008</v>
      </c>
      <c r="N60" s="279">
        <f t="shared" si="7"/>
        <v>1385.3313732600002</v>
      </c>
      <c r="O60" s="63"/>
    </row>
    <row r="61" spans="1:15" s="3" customFormat="1" ht="12.75">
      <c r="A61" s="586"/>
      <c r="B61" s="66" t="s">
        <v>954</v>
      </c>
      <c r="C61" s="66" t="s">
        <v>802</v>
      </c>
      <c r="D61" s="60" t="s">
        <v>5</v>
      </c>
      <c r="E61" s="68">
        <v>4.9557639999999994</v>
      </c>
      <c r="F61" s="67">
        <v>400</v>
      </c>
      <c r="G61" s="67">
        <v>60</v>
      </c>
      <c r="H61" s="67">
        <v>1.5</v>
      </c>
      <c r="I61" s="77">
        <v>866.35563120000006</v>
      </c>
      <c r="J61" s="76">
        <f>K5</f>
        <v>0</v>
      </c>
      <c r="K61" s="39">
        <f t="shared" si="4"/>
        <v>866.35563120000006</v>
      </c>
      <c r="L61" s="289">
        <f t="shared" si="5"/>
        <v>1732.7112624000001</v>
      </c>
      <c r="M61" s="149">
        <f t="shared" si="6"/>
        <v>4331.7781560000003</v>
      </c>
      <c r="N61" s="279">
        <f t="shared" si="7"/>
        <v>1472.8045730400002</v>
      </c>
      <c r="O61" s="63"/>
    </row>
    <row r="62" spans="1:15" s="3" customFormat="1" ht="12.75">
      <c r="A62" s="586"/>
      <c r="B62" s="66" t="s">
        <v>895</v>
      </c>
      <c r="C62" s="66" t="s">
        <v>803</v>
      </c>
      <c r="D62" s="60" t="s">
        <v>5</v>
      </c>
      <c r="E62" s="68">
        <v>4.5378080000000001</v>
      </c>
      <c r="F62" s="67">
        <v>500</v>
      </c>
      <c r="G62" s="67">
        <v>60</v>
      </c>
      <c r="H62" s="67">
        <v>1.2</v>
      </c>
      <c r="I62" s="77">
        <v>874.73199780000016</v>
      </c>
      <c r="J62" s="76">
        <f>K5</f>
        <v>0</v>
      </c>
      <c r="K62" s="39">
        <f t="shared" si="4"/>
        <v>874.73199780000016</v>
      </c>
      <c r="L62" s="289">
        <f t="shared" si="5"/>
        <v>1749.4639956000003</v>
      </c>
      <c r="M62" s="149">
        <f t="shared" si="6"/>
        <v>4373.6599890000007</v>
      </c>
      <c r="N62" s="279">
        <f t="shared" si="7"/>
        <v>1487.0443962600002</v>
      </c>
      <c r="O62" s="63"/>
    </row>
    <row r="63" spans="1:15" s="3" customFormat="1" ht="12.75">
      <c r="A63" s="586"/>
      <c r="B63" s="66" t="s">
        <v>955</v>
      </c>
      <c r="C63" s="66" t="s">
        <v>804</v>
      </c>
      <c r="D63" s="60" t="s">
        <v>5</v>
      </c>
      <c r="E63" s="68">
        <v>5.67</v>
      </c>
      <c r="F63" s="67">
        <v>500</v>
      </c>
      <c r="G63" s="67">
        <v>60</v>
      </c>
      <c r="H63" s="67">
        <v>1.5</v>
      </c>
      <c r="I63" s="77">
        <v>934.56318780000004</v>
      </c>
      <c r="J63" s="76">
        <f>K5</f>
        <v>0</v>
      </c>
      <c r="K63" s="39">
        <f t="shared" si="4"/>
        <v>934.56318780000004</v>
      </c>
      <c r="L63" s="289">
        <f t="shared" si="5"/>
        <v>1869.1263756000001</v>
      </c>
      <c r="M63" s="149">
        <f t="shared" si="6"/>
        <v>4672.8159390000001</v>
      </c>
      <c r="N63" s="279">
        <f t="shared" si="7"/>
        <v>1588.75741926</v>
      </c>
      <c r="O63" s="63"/>
    </row>
    <row r="64" spans="1:15" s="3" customFormat="1" ht="12.75">
      <c r="A64" s="586"/>
      <c r="B64" s="66" t="s">
        <v>896</v>
      </c>
      <c r="C64" s="66" t="s">
        <v>805</v>
      </c>
      <c r="D64" s="60" t="s">
        <v>5</v>
      </c>
      <c r="E64" s="68">
        <v>5.1199610000000009</v>
      </c>
      <c r="F64" s="67">
        <v>600</v>
      </c>
      <c r="G64" s="67">
        <v>60</v>
      </c>
      <c r="H64" s="67">
        <v>1.2</v>
      </c>
      <c r="I64" s="77">
        <v>899.86109760000022</v>
      </c>
      <c r="J64" s="76">
        <f>K5</f>
        <v>0</v>
      </c>
      <c r="K64" s="39">
        <f t="shared" si="4"/>
        <v>899.86109760000022</v>
      </c>
      <c r="L64" s="289">
        <f t="shared" si="5"/>
        <v>1799.7221952000004</v>
      </c>
      <c r="M64" s="149">
        <f t="shared" si="6"/>
        <v>4499.3054880000009</v>
      </c>
      <c r="N64" s="279">
        <f t="shared" si="7"/>
        <v>1529.7638659200004</v>
      </c>
      <c r="O64" s="63"/>
    </row>
    <row r="65" spans="1:15" s="3" customFormat="1" ht="12.75">
      <c r="A65" s="584"/>
      <c r="B65" s="66" t="s">
        <v>956</v>
      </c>
      <c r="C65" s="66" t="s">
        <v>806</v>
      </c>
      <c r="D65" s="60" t="s">
        <v>5</v>
      </c>
      <c r="E65" s="68">
        <v>6.3887560000000008</v>
      </c>
      <c r="F65" s="67">
        <v>600</v>
      </c>
      <c r="G65" s="67">
        <v>60</v>
      </c>
      <c r="H65" s="67">
        <v>1.5</v>
      </c>
      <c r="I65" s="77">
        <v>968.0686542000002</v>
      </c>
      <c r="J65" s="76">
        <f>K5</f>
        <v>0</v>
      </c>
      <c r="K65" s="39">
        <f t="shared" si="4"/>
        <v>968.0686542000002</v>
      </c>
      <c r="L65" s="289">
        <f t="shared" si="5"/>
        <v>1936.1373084000004</v>
      </c>
      <c r="M65" s="149">
        <f t="shared" si="6"/>
        <v>4840.3432710000006</v>
      </c>
      <c r="N65" s="279">
        <f t="shared" si="7"/>
        <v>1645.7167121400003</v>
      </c>
      <c r="O65" s="63"/>
    </row>
    <row r="66" spans="1:15" s="3" customFormat="1" ht="12.75">
      <c r="A66" s="584"/>
      <c r="B66" s="66" t="s">
        <v>897</v>
      </c>
      <c r="C66" s="66" t="s">
        <v>807</v>
      </c>
      <c r="D66" s="60" t="s">
        <v>5</v>
      </c>
      <c r="E66" s="68">
        <v>3.3275999999999994</v>
      </c>
      <c r="F66" s="67">
        <v>200</v>
      </c>
      <c r="G66" s="67">
        <v>80</v>
      </c>
      <c r="H66" s="67">
        <v>1.2</v>
      </c>
      <c r="I66" s="77">
        <v>846.40000000000009</v>
      </c>
      <c r="J66" s="76">
        <f>K5</f>
        <v>0</v>
      </c>
      <c r="K66" s="39">
        <f t="shared" si="4"/>
        <v>846.40000000000009</v>
      </c>
      <c r="L66" s="289">
        <f t="shared" si="5"/>
        <v>1692.8000000000002</v>
      </c>
      <c r="M66" s="149">
        <f t="shared" si="6"/>
        <v>4232</v>
      </c>
      <c r="N66" s="279">
        <f t="shared" si="7"/>
        <v>1438.88</v>
      </c>
      <c r="O66" s="63"/>
    </row>
    <row r="67" spans="1:15" s="3" customFormat="1" ht="12.75">
      <c r="A67" s="584"/>
      <c r="B67" s="66" t="s">
        <v>957</v>
      </c>
      <c r="C67" s="66" t="s">
        <v>808</v>
      </c>
      <c r="D67" s="60" t="s">
        <v>5</v>
      </c>
      <c r="E67" s="68">
        <v>4.1392571</v>
      </c>
      <c r="F67" s="67">
        <v>200</v>
      </c>
      <c r="G67" s="67">
        <v>80</v>
      </c>
      <c r="H67" s="67">
        <v>1.5</v>
      </c>
      <c r="I67" s="77">
        <v>878.40000000000009</v>
      </c>
      <c r="J67" s="76">
        <f>K5</f>
        <v>0</v>
      </c>
      <c r="K67" s="39">
        <f t="shared" si="4"/>
        <v>878.40000000000009</v>
      </c>
      <c r="L67" s="289">
        <f t="shared" si="5"/>
        <v>1756.8000000000002</v>
      </c>
      <c r="M67" s="149">
        <f t="shared" si="6"/>
        <v>4392</v>
      </c>
      <c r="N67" s="279">
        <f t="shared" si="7"/>
        <v>1493.2800000000002</v>
      </c>
      <c r="O67" s="63"/>
    </row>
    <row r="68" spans="1:15" s="3" customFormat="1" ht="12.75">
      <c r="A68" s="584"/>
      <c r="B68" s="66" t="s">
        <v>898</v>
      </c>
      <c r="C68" s="66" t="s">
        <v>809</v>
      </c>
      <c r="D68" s="60" t="s">
        <v>5</v>
      </c>
      <c r="E68" s="68">
        <v>3.9983462199999997</v>
      </c>
      <c r="F68" s="67">
        <v>300</v>
      </c>
      <c r="G68" s="67">
        <v>80</v>
      </c>
      <c r="H68" s="67">
        <v>1.2</v>
      </c>
      <c r="I68" s="77">
        <v>871.14212640000028</v>
      </c>
      <c r="J68" s="76">
        <f>K5</f>
        <v>0</v>
      </c>
      <c r="K68" s="39">
        <f t="shared" ref="K68:K121" si="8">I68*(1-J68)</f>
        <v>871.14212640000028</v>
      </c>
      <c r="L68" s="289">
        <f t="shared" si="5"/>
        <v>1742.2842528000006</v>
      </c>
      <c r="M68" s="149">
        <f t="shared" si="6"/>
        <v>4355.7106320000012</v>
      </c>
      <c r="N68" s="279">
        <f t="shared" si="7"/>
        <v>1480.9416148800005</v>
      </c>
      <c r="O68" s="63"/>
    </row>
    <row r="69" spans="1:15" s="3" customFormat="1" ht="12.75">
      <c r="A69" s="586"/>
      <c r="B69" s="66" t="s">
        <v>958</v>
      </c>
      <c r="C69" s="66" t="s">
        <v>810</v>
      </c>
      <c r="D69" s="60" t="s">
        <v>5</v>
      </c>
      <c r="E69" s="68">
        <v>4.98472238</v>
      </c>
      <c r="F69" s="67">
        <v>300</v>
      </c>
      <c r="G69" s="67">
        <v>80</v>
      </c>
      <c r="H69" s="67">
        <v>1.5</v>
      </c>
      <c r="I69" s="77">
        <v>920.20370220000029</v>
      </c>
      <c r="J69" s="76">
        <f>K5</f>
        <v>0</v>
      </c>
      <c r="K69" s="39">
        <f t="shared" si="8"/>
        <v>920.20370220000029</v>
      </c>
      <c r="L69" s="289">
        <f t="shared" si="5"/>
        <v>1840.4074044000006</v>
      </c>
      <c r="M69" s="149">
        <f t="shared" si="6"/>
        <v>4601.0185110000011</v>
      </c>
      <c r="N69" s="279">
        <f t="shared" si="7"/>
        <v>1564.3462937400004</v>
      </c>
      <c r="O69" s="63"/>
    </row>
    <row r="70" spans="1:15" s="3" customFormat="1" ht="12.75">
      <c r="A70" s="586"/>
      <c r="B70" s="66" t="s">
        <v>899</v>
      </c>
      <c r="C70" s="66" t="s">
        <v>811</v>
      </c>
      <c r="D70" s="60" t="s">
        <v>5</v>
      </c>
      <c r="E70" s="68">
        <v>4.6676728999999986</v>
      </c>
      <c r="F70" s="67">
        <v>400</v>
      </c>
      <c r="G70" s="67">
        <v>80</v>
      </c>
      <c r="H70" s="67">
        <v>1.2</v>
      </c>
      <c r="I70" s="77">
        <v>896.27122620000011</v>
      </c>
      <c r="J70" s="76">
        <f>K5</f>
        <v>0</v>
      </c>
      <c r="K70" s="39">
        <f t="shared" si="8"/>
        <v>896.27122620000011</v>
      </c>
      <c r="L70" s="289">
        <f t="shared" si="5"/>
        <v>1792.5424524000002</v>
      </c>
      <c r="M70" s="149">
        <f t="shared" si="6"/>
        <v>4481.3561310000005</v>
      </c>
      <c r="N70" s="279">
        <f t="shared" si="7"/>
        <v>1523.66108454</v>
      </c>
      <c r="O70" s="63"/>
    </row>
    <row r="71" spans="1:15" s="3" customFormat="1" ht="12.75">
      <c r="A71" s="586"/>
      <c r="B71" s="66" t="s">
        <v>959</v>
      </c>
      <c r="C71" s="66" t="s">
        <v>812</v>
      </c>
      <c r="D71" s="60" t="s">
        <v>5</v>
      </c>
      <c r="E71" s="68">
        <v>5.8478015199999991</v>
      </c>
      <c r="F71" s="67">
        <v>400</v>
      </c>
      <c r="G71" s="67">
        <v>80</v>
      </c>
      <c r="H71" s="67">
        <v>1.5</v>
      </c>
      <c r="I71" s="77">
        <v>953.70916860000023</v>
      </c>
      <c r="J71" s="76">
        <f>K5</f>
        <v>0</v>
      </c>
      <c r="K71" s="39">
        <f t="shared" si="8"/>
        <v>953.70916860000023</v>
      </c>
      <c r="L71" s="289">
        <f t="shared" si="5"/>
        <v>1907.4183372000005</v>
      </c>
      <c r="M71" s="149">
        <f t="shared" si="6"/>
        <v>4768.5458430000008</v>
      </c>
      <c r="N71" s="279">
        <f t="shared" si="7"/>
        <v>1621.3055866200004</v>
      </c>
      <c r="O71" s="63"/>
    </row>
    <row r="72" spans="1:15" s="3" customFormat="1" ht="12.75">
      <c r="A72" s="586"/>
      <c r="B72" s="66" t="s">
        <v>900</v>
      </c>
      <c r="C72" s="66" t="s">
        <v>813</v>
      </c>
      <c r="D72" s="60" t="s">
        <v>5</v>
      </c>
      <c r="E72" s="68">
        <v>5.3546134399999996</v>
      </c>
      <c r="F72" s="67">
        <v>500</v>
      </c>
      <c r="G72" s="67">
        <v>80</v>
      </c>
      <c r="H72" s="67">
        <v>1.2</v>
      </c>
      <c r="I72" s="77">
        <v>962.08553520000009</v>
      </c>
      <c r="J72" s="76">
        <f>K5</f>
        <v>0</v>
      </c>
      <c r="K72" s="39">
        <f t="shared" si="8"/>
        <v>962.08553520000009</v>
      </c>
      <c r="L72" s="289">
        <f t="shared" si="5"/>
        <v>1924.1710704000002</v>
      </c>
      <c r="M72" s="149">
        <f t="shared" si="6"/>
        <v>4810.4276760000002</v>
      </c>
      <c r="N72" s="279">
        <f t="shared" si="7"/>
        <v>1635.54540984</v>
      </c>
      <c r="O72" s="63"/>
    </row>
    <row r="73" spans="1:15" s="3" customFormat="1" ht="12.75">
      <c r="A73" s="586"/>
      <c r="B73" s="66" t="s">
        <v>960</v>
      </c>
      <c r="C73" s="66" t="s">
        <v>814</v>
      </c>
      <c r="D73" s="60" t="s">
        <v>5</v>
      </c>
      <c r="E73" s="68">
        <v>6.6905999999999999</v>
      </c>
      <c r="F73" s="67">
        <v>500</v>
      </c>
      <c r="G73" s="67">
        <v>80</v>
      </c>
      <c r="H73" s="67">
        <v>1.5</v>
      </c>
      <c r="I73" s="77">
        <v>1027.8998442</v>
      </c>
      <c r="J73" s="76">
        <f>K5</f>
        <v>0</v>
      </c>
      <c r="K73" s="39">
        <f t="shared" si="8"/>
        <v>1027.8998442</v>
      </c>
      <c r="L73" s="289">
        <f t="shared" si="5"/>
        <v>2055.7996883999999</v>
      </c>
      <c r="M73" s="149">
        <f t="shared" si="6"/>
        <v>5139.499221</v>
      </c>
      <c r="N73" s="279">
        <f t="shared" si="7"/>
        <v>1747.4297351399998</v>
      </c>
      <c r="O73" s="63"/>
    </row>
    <row r="74" spans="1:15" s="3" customFormat="1" ht="12.75">
      <c r="A74" s="586"/>
      <c r="B74" s="66" t="s">
        <v>901</v>
      </c>
      <c r="C74" s="66" t="s">
        <v>815</v>
      </c>
      <c r="D74" s="60" t="s">
        <v>5</v>
      </c>
      <c r="E74" s="68">
        <v>6.0415539800000007</v>
      </c>
      <c r="F74" s="67">
        <v>600</v>
      </c>
      <c r="G74" s="67">
        <v>80</v>
      </c>
      <c r="H74" s="67">
        <v>1.2</v>
      </c>
      <c r="I74" s="77">
        <v>990.80450640000004</v>
      </c>
      <c r="J74" s="76">
        <f>K5</f>
        <v>0</v>
      </c>
      <c r="K74" s="39">
        <f t="shared" si="8"/>
        <v>990.80450640000004</v>
      </c>
      <c r="L74" s="289">
        <f t="shared" si="5"/>
        <v>1981.6090128000001</v>
      </c>
      <c r="M74" s="149">
        <f t="shared" si="6"/>
        <v>4954.022532</v>
      </c>
      <c r="N74" s="279">
        <f t="shared" si="7"/>
        <v>1684.3676608800001</v>
      </c>
      <c r="O74" s="63"/>
    </row>
    <row r="75" spans="1:15" s="3" customFormat="1" ht="12.75">
      <c r="A75" s="586"/>
      <c r="B75" s="66" t="s">
        <v>961</v>
      </c>
      <c r="C75" s="66" t="s">
        <v>816</v>
      </c>
      <c r="D75" s="60" t="s">
        <v>5</v>
      </c>
      <c r="E75" s="68">
        <v>7.5387320800000008</v>
      </c>
      <c r="F75" s="67">
        <v>600</v>
      </c>
      <c r="G75" s="67">
        <v>80</v>
      </c>
      <c r="H75" s="67">
        <v>1.5</v>
      </c>
      <c r="I75" s="77">
        <v>1063.7985582000001</v>
      </c>
      <c r="J75" s="76">
        <f>K5</f>
        <v>0</v>
      </c>
      <c r="K75" s="39">
        <f t="shared" si="8"/>
        <v>1063.7985582000001</v>
      </c>
      <c r="L75" s="289">
        <f t="shared" si="5"/>
        <v>2127.5971164000002</v>
      </c>
      <c r="M75" s="149">
        <f t="shared" si="6"/>
        <v>5318.9927910000006</v>
      </c>
      <c r="N75" s="279">
        <f t="shared" si="7"/>
        <v>1808.4575489400002</v>
      </c>
      <c r="O75" s="63"/>
    </row>
    <row r="76" spans="1:15" s="3" customFormat="1" ht="12.75">
      <c r="A76" s="586"/>
      <c r="B76" s="66" t="s">
        <v>902</v>
      </c>
      <c r="C76" s="66" t="s">
        <v>817</v>
      </c>
      <c r="D76" s="60" t="s">
        <v>5</v>
      </c>
      <c r="E76" s="68">
        <v>3.8267399999999991</v>
      </c>
      <c r="F76" s="67">
        <v>200</v>
      </c>
      <c r="G76" s="67">
        <v>100</v>
      </c>
      <c r="H76" s="67">
        <v>1.2</v>
      </c>
      <c r="I76" s="77">
        <v>926.18682120000017</v>
      </c>
      <c r="J76" s="76">
        <f>K5</f>
        <v>0</v>
      </c>
      <c r="K76" s="39">
        <f t="shared" si="8"/>
        <v>926.18682120000017</v>
      </c>
      <c r="L76" s="289">
        <f t="shared" si="5"/>
        <v>1852.3736424000003</v>
      </c>
      <c r="M76" s="149">
        <f t="shared" si="6"/>
        <v>4630.9341060000006</v>
      </c>
      <c r="N76" s="279">
        <f t="shared" si="7"/>
        <v>1574.5175960400002</v>
      </c>
      <c r="O76" s="63"/>
    </row>
    <row r="77" spans="1:15" s="3" customFormat="1" ht="12.75">
      <c r="A77" s="586"/>
      <c r="B77" s="66" t="s">
        <v>962</v>
      </c>
      <c r="C77" s="66" t="s">
        <v>818</v>
      </c>
      <c r="D77" s="60" t="s">
        <v>5</v>
      </c>
      <c r="E77" s="68">
        <v>4.7601456649999996</v>
      </c>
      <c r="F77" s="67">
        <v>200</v>
      </c>
      <c r="G77" s="67">
        <v>100</v>
      </c>
      <c r="H77" s="67">
        <v>1.5</v>
      </c>
      <c r="I77" s="77">
        <v>1010.9360000000001</v>
      </c>
      <c r="J77" s="76">
        <f>K5</f>
        <v>0</v>
      </c>
      <c r="K77" s="39">
        <f>I77*(1-J77)</f>
        <v>1010.9360000000001</v>
      </c>
      <c r="L77" s="289">
        <f t="shared" si="5"/>
        <v>2021.8720000000003</v>
      </c>
      <c r="M77" s="149">
        <f t="shared" si="6"/>
        <v>5054.68</v>
      </c>
      <c r="N77" s="279">
        <f t="shared" si="7"/>
        <v>1718.5912000000003</v>
      </c>
      <c r="O77" s="63"/>
    </row>
    <row r="78" spans="1:15" s="3" customFormat="1" ht="12.75">
      <c r="A78" s="586"/>
      <c r="B78" s="66" t="s">
        <v>903</v>
      </c>
      <c r="C78" s="66" t="s">
        <v>819</v>
      </c>
      <c r="D78" s="60" t="s">
        <v>5</v>
      </c>
      <c r="E78" s="68">
        <v>4.5980981529999996</v>
      </c>
      <c r="F78" s="67">
        <v>300</v>
      </c>
      <c r="G78" s="67">
        <v>100</v>
      </c>
      <c r="H78" s="67">
        <v>1.2</v>
      </c>
      <c r="I78" s="77">
        <v>958.49566380000022</v>
      </c>
      <c r="J78" s="76">
        <f>K5</f>
        <v>0</v>
      </c>
      <c r="K78" s="39">
        <f t="shared" si="8"/>
        <v>958.49566380000022</v>
      </c>
      <c r="L78" s="289">
        <f t="shared" si="5"/>
        <v>1916.9913276000004</v>
      </c>
      <c r="M78" s="149">
        <f t="shared" si="6"/>
        <v>4792.4783190000007</v>
      </c>
      <c r="N78" s="279">
        <f t="shared" si="7"/>
        <v>1629.4426284600004</v>
      </c>
      <c r="O78" s="63"/>
    </row>
    <row r="79" spans="1:15" s="3" customFormat="1" ht="12.75">
      <c r="A79" s="586"/>
      <c r="B79" s="66" t="s">
        <v>963</v>
      </c>
      <c r="C79" s="66" t="s">
        <v>820</v>
      </c>
      <c r="D79" s="60" t="s">
        <v>5</v>
      </c>
      <c r="E79" s="68">
        <v>5.7324307369999996</v>
      </c>
      <c r="F79" s="67">
        <v>300</v>
      </c>
      <c r="G79" s="67">
        <v>100</v>
      </c>
      <c r="H79" s="67">
        <v>1.5</v>
      </c>
      <c r="I79" s="77">
        <v>1012.3437348000002</v>
      </c>
      <c r="J79" s="76">
        <f>K5</f>
        <v>0</v>
      </c>
      <c r="K79" s="39">
        <f t="shared" si="8"/>
        <v>1012.3437348000002</v>
      </c>
      <c r="L79" s="289">
        <f t="shared" si="5"/>
        <v>2024.6874696000004</v>
      </c>
      <c r="M79" s="149">
        <f t="shared" si="6"/>
        <v>5061.7186740000016</v>
      </c>
      <c r="N79" s="279">
        <f t="shared" si="7"/>
        <v>1720.9843491600004</v>
      </c>
      <c r="O79" s="63"/>
    </row>
    <row r="80" spans="1:15" s="3" customFormat="1" ht="12.75">
      <c r="A80" s="586"/>
      <c r="B80" s="66" t="s">
        <v>904</v>
      </c>
      <c r="C80" s="66" t="s">
        <v>821</v>
      </c>
      <c r="D80" s="60" t="s">
        <v>5</v>
      </c>
      <c r="E80" s="68">
        <v>5.3678238349999976</v>
      </c>
      <c r="F80" s="67">
        <v>400</v>
      </c>
      <c r="G80" s="67">
        <v>100</v>
      </c>
      <c r="H80" s="67">
        <v>1.2</v>
      </c>
      <c r="I80" s="77">
        <v>986.01801120000027</v>
      </c>
      <c r="J80" s="76">
        <f>K5</f>
        <v>0</v>
      </c>
      <c r="K80" s="39">
        <f t="shared" si="8"/>
        <v>986.01801120000027</v>
      </c>
      <c r="L80" s="289">
        <f t="shared" si="5"/>
        <v>1972.0360224000005</v>
      </c>
      <c r="M80" s="149">
        <f t="shared" si="6"/>
        <v>4930.0900560000009</v>
      </c>
      <c r="N80" s="279">
        <f t="shared" si="7"/>
        <v>1676.2306190400004</v>
      </c>
      <c r="O80" s="63"/>
    </row>
    <row r="81" spans="1:15" s="3" customFormat="1" ht="12.75">
      <c r="A81" s="586"/>
      <c r="B81" s="66" t="s">
        <v>964</v>
      </c>
      <c r="C81" s="66" t="s">
        <v>822</v>
      </c>
      <c r="D81" s="60" t="s">
        <v>5</v>
      </c>
      <c r="E81" s="68">
        <v>6.7249717479999989</v>
      </c>
      <c r="F81" s="67">
        <v>400</v>
      </c>
      <c r="G81" s="67">
        <v>100</v>
      </c>
      <c r="H81" s="67">
        <v>1.5</v>
      </c>
      <c r="I81" s="77">
        <v>1048.2424488000001</v>
      </c>
      <c r="J81" s="76">
        <f>K5</f>
        <v>0</v>
      </c>
      <c r="K81" s="39">
        <f t="shared" si="8"/>
        <v>1048.2424488000001</v>
      </c>
      <c r="L81" s="289">
        <f t="shared" si="5"/>
        <v>2096.4848976000003</v>
      </c>
      <c r="M81" s="149">
        <f t="shared" si="6"/>
        <v>5241.2122440000003</v>
      </c>
      <c r="N81" s="279">
        <f t="shared" si="7"/>
        <v>1782.0121629600003</v>
      </c>
      <c r="O81" s="63"/>
    </row>
    <row r="82" spans="1:15" s="3" customFormat="1" ht="12.75">
      <c r="A82" s="586"/>
      <c r="B82" s="66" t="s">
        <v>905</v>
      </c>
      <c r="C82" s="66" t="s">
        <v>823</v>
      </c>
      <c r="D82" s="60" t="s">
        <v>5</v>
      </c>
      <c r="E82" s="68">
        <v>6.1578054559999993</v>
      </c>
      <c r="F82" s="67">
        <v>500</v>
      </c>
      <c r="G82" s="67">
        <v>100</v>
      </c>
      <c r="H82" s="67">
        <v>1.2</v>
      </c>
      <c r="I82" s="77">
        <v>1057.8154392000004</v>
      </c>
      <c r="J82" s="76">
        <f>K5</f>
        <v>0</v>
      </c>
      <c r="K82" s="39">
        <f t="shared" si="8"/>
        <v>1057.8154392000004</v>
      </c>
      <c r="L82" s="289">
        <f t="shared" si="5"/>
        <v>2115.6308784000007</v>
      </c>
      <c r="M82" s="149">
        <f t="shared" si="6"/>
        <v>5289.077196000002</v>
      </c>
      <c r="N82" s="279">
        <f t="shared" si="7"/>
        <v>1798.2862466400006</v>
      </c>
      <c r="O82" s="63"/>
    </row>
    <row r="83" spans="1:15" s="3" customFormat="1" ht="12.75">
      <c r="A83" s="586"/>
      <c r="B83" s="66" t="s">
        <v>965</v>
      </c>
      <c r="C83" s="66" t="s">
        <v>824</v>
      </c>
      <c r="D83" s="60" t="s">
        <v>5</v>
      </c>
      <c r="E83" s="68">
        <v>7.694189999999999</v>
      </c>
      <c r="F83" s="67">
        <v>500</v>
      </c>
      <c r="G83" s="67">
        <v>100</v>
      </c>
      <c r="H83" s="67">
        <v>1.5</v>
      </c>
      <c r="I83" s="77">
        <v>1129.6128672000002</v>
      </c>
      <c r="J83" s="76">
        <f>K5</f>
        <v>0</v>
      </c>
      <c r="K83" s="39">
        <f t="shared" si="8"/>
        <v>1129.6128672000002</v>
      </c>
      <c r="L83" s="289">
        <f t="shared" si="5"/>
        <v>2259.2257344000004</v>
      </c>
      <c r="M83" s="149">
        <f t="shared" si="6"/>
        <v>5648.0643360000013</v>
      </c>
      <c r="N83" s="279">
        <f t="shared" si="7"/>
        <v>1920.3418742400004</v>
      </c>
      <c r="O83" s="63"/>
    </row>
    <row r="84" spans="1:15" s="3" customFormat="1" ht="12.75">
      <c r="A84" s="586"/>
      <c r="B84" s="66" t="s">
        <v>906</v>
      </c>
      <c r="C84" s="66" t="s">
        <v>825</v>
      </c>
      <c r="D84" s="60" t="s">
        <v>5</v>
      </c>
      <c r="E84" s="68">
        <v>6.9477870770000001</v>
      </c>
      <c r="F84" s="67">
        <v>600</v>
      </c>
      <c r="G84" s="67">
        <v>100</v>
      </c>
      <c r="H84" s="67">
        <v>1.2</v>
      </c>
      <c r="I84" s="77">
        <v>1088.9276580000003</v>
      </c>
      <c r="J84" s="76">
        <f>K5</f>
        <v>0</v>
      </c>
      <c r="K84" s="39">
        <f t="shared" si="8"/>
        <v>1088.9276580000003</v>
      </c>
      <c r="L84" s="289">
        <f t="shared" si="5"/>
        <v>2177.8553160000006</v>
      </c>
      <c r="M84" s="149">
        <f t="shared" si="6"/>
        <v>5444.6382900000017</v>
      </c>
      <c r="N84" s="279">
        <f t="shared" si="7"/>
        <v>1851.1770186000003</v>
      </c>
      <c r="O84" s="63"/>
    </row>
    <row r="85" spans="1:15" s="3" customFormat="1" ht="12.75">
      <c r="A85" s="586"/>
      <c r="B85" s="66" t="s">
        <v>966</v>
      </c>
      <c r="C85" s="66" t="s">
        <v>826</v>
      </c>
      <c r="D85" s="60" t="s">
        <v>5</v>
      </c>
      <c r="E85" s="68">
        <v>8.6695418919999998</v>
      </c>
      <c r="F85" s="67">
        <v>600</v>
      </c>
      <c r="G85" s="67">
        <v>100</v>
      </c>
      <c r="H85" s="67">
        <v>1.5</v>
      </c>
      <c r="I85" s="77">
        <v>1170.2980764000001</v>
      </c>
      <c r="J85" s="76">
        <f>K5</f>
        <v>0</v>
      </c>
      <c r="K85" s="39">
        <f t="shared" si="8"/>
        <v>1170.2980764000001</v>
      </c>
      <c r="L85" s="289">
        <f t="shared" si="5"/>
        <v>2340.5961528000003</v>
      </c>
      <c r="M85" s="149">
        <f t="shared" si="6"/>
        <v>5851.4903820000009</v>
      </c>
      <c r="N85" s="279">
        <f t="shared" si="7"/>
        <v>1989.5067298800002</v>
      </c>
      <c r="O85" s="63"/>
    </row>
    <row r="86" spans="1:15" s="3" customFormat="1" ht="12.75">
      <c r="A86" s="586"/>
      <c r="B86" s="66" t="s">
        <v>907</v>
      </c>
      <c r="C86" s="66" t="s">
        <v>827</v>
      </c>
      <c r="D86" s="60" t="s">
        <v>5</v>
      </c>
      <c r="E86" s="68">
        <v>1.88</v>
      </c>
      <c r="F86" s="67">
        <v>200</v>
      </c>
      <c r="G86" s="67">
        <v>50</v>
      </c>
      <c r="H86" s="67">
        <v>1.2</v>
      </c>
      <c r="I86" s="77">
        <v>735.92363700000021</v>
      </c>
      <c r="J86" s="76">
        <f>K5</f>
        <v>0</v>
      </c>
      <c r="K86" s="39">
        <f t="shared" si="8"/>
        <v>735.92363700000021</v>
      </c>
      <c r="L86" s="289">
        <f t="shared" si="5"/>
        <v>1471.8472740000004</v>
      </c>
      <c r="M86" s="149">
        <f t="shared" si="6"/>
        <v>3679.6181850000012</v>
      </c>
      <c r="N86" s="279">
        <f t="shared" si="7"/>
        <v>1251.0701829000004</v>
      </c>
      <c r="O86" s="63"/>
    </row>
    <row r="87" spans="1:15" s="3" customFormat="1" ht="12.75">
      <c r="A87" s="586"/>
      <c r="B87" s="66" t="s">
        <v>967</v>
      </c>
      <c r="C87" s="66" t="s">
        <v>828</v>
      </c>
      <c r="D87" s="60" t="s">
        <v>5</v>
      </c>
      <c r="E87" s="68">
        <v>2.35</v>
      </c>
      <c r="F87" s="67">
        <v>200</v>
      </c>
      <c r="G87" s="67">
        <v>50</v>
      </c>
      <c r="H87" s="67">
        <v>1.5</v>
      </c>
      <c r="I87" s="77">
        <v>777.80547000000024</v>
      </c>
      <c r="J87" s="76">
        <f>K5</f>
        <v>0</v>
      </c>
      <c r="K87" s="39">
        <f t="shared" si="8"/>
        <v>777.80547000000024</v>
      </c>
      <c r="L87" s="289">
        <f t="shared" si="5"/>
        <v>1555.6109400000005</v>
      </c>
      <c r="M87" s="149">
        <f t="shared" si="6"/>
        <v>3889.0273500000012</v>
      </c>
      <c r="N87" s="279">
        <f t="shared" si="7"/>
        <v>1322.2692990000003</v>
      </c>
      <c r="O87" s="63"/>
    </row>
    <row r="88" spans="1:15" s="3" customFormat="1" ht="12.75">
      <c r="A88" s="586"/>
      <c r="B88" s="66" t="s">
        <v>908</v>
      </c>
      <c r="C88" s="66" t="s">
        <v>829</v>
      </c>
      <c r="D88" s="60" t="s">
        <v>5</v>
      </c>
      <c r="E88" s="68">
        <v>2.27</v>
      </c>
      <c r="F88" s="67">
        <v>300</v>
      </c>
      <c r="G88" s="67">
        <v>50</v>
      </c>
      <c r="H88" s="67">
        <v>1.2</v>
      </c>
      <c r="I88" s="77">
        <v>759.85611300000016</v>
      </c>
      <c r="J88" s="76">
        <f>K5</f>
        <v>0</v>
      </c>
      <c r="K88" s="39">
        <f t="shared" si="8"/>
        <v>759.85611300000016</v>
      </c>
      <c r="L88" s="289">
        <f t="shared" si="5"/>
        <v>1519.7122260000003</v>
      </c>
      <c r="M88" s="149">
        <f t="shared" si="6"/>
        <v>3799.2805650000009</v>
      </c>
      <c r="N88" s="279">
        <f t="shared" si="7"/>
        <v>1291.7553921000003</v>
      </c>
      <c r="O88" s="63"/>
    </row>
    <row r="89" spans="1:15" s="3" customFormat="1" ht="12.75">
      <c r="A89" s="586"/>
      <c r="B89" s="66" t="s">
        <v>968</v>
      </c>
      <c r="C89" s="66" t="s">
        <v>830</v>
      </c>
      <c r="D89" s="60" t="s">
        <v>5</v>
      </c>
      <c r="E89" s="68">
        <v>2.83</v>
      </c>
      <c r="F89" s="67">
        <v>300</v>
      </c>
      <c r="G89" s="67">
        <v>50</v>
      </c>
      <c r="H89" s="67">
        <v>1.5</v>
      </c>
      <c r="I89" s="77">
        <v>802.93456980000019</v>
      </c>
      <c r="J89" s="76">
        <f>K5</f>
        <v>0</v>
      </c>
      <c r="K89" s="39">
        <f t="shared" si="8"/>
        <v>802.93456980000019</v>
      </c>
      <c r="L89" s="289">
        <f t="shared" si="5"/>
        <v>1605.8691396000004</v>
      </c>
      <c r="M89" s="149">
        <f t="shared" si="6"/>
        <v>4014.672849000001</v>
      </c>
      <c r="N89" s="279">
        <f t="shared" si="7"/>
        <v>1364.9887686600002</v>
      </c>
      <c r="O89" s="63"/>
    </row>
    <row r="90" spans="1:15" s="3" customFormat="1" ht="12.75">
      <c r="A90" s="586"/>
      <c r="B90" s="66" t="s">
        <v>909</v>
      </c>
      <c r="C90" s="66" t="s">
        <v>831</v>
      </c>
      <c r="D90" s="60" t="s">
        <v>5</v>
      </c>
      <c r="E90" s="68">
        <v>2.65</v>
      </c>
      <c r="F90" s="67">
        <v>400</v>
      </c>
      <c r="G90" s="67">
        <v>50</v>
      </c>
      <c r="H90" s="67">
        <v>1.2</v>
      </c>
      <c r="I90" s="77">
        <v>782.59196520000023</v>
      </c>
      <c r="J90" s="76">
        <f>K5</f>
        <v>0</v>
      </c>
      <c r="K90" s="39">
        <f t="shared" si="8"/>
        <v>782.59196520000023</v>
      </c>
      <c r="L90" s="289">
        <f t="shared" si="5"/>
        <v>1565.1839304000005</v>
      </c>
      <c r="M90" s="149">
        <f t="shared" si="6"/>
        <v>3912.9598260000012</v>
      </c>
      <c r="N90" s="279">
        <f t="shared" si="7"/>
        <v>1330.4063408400004</v>
      </c>
      <c r="O90" s="63"/>
    </row>
    <row r="91" spans="1:15" s="3" customFormat="1" ht="12.75">
      <c r="A91" s="586"/>
      <c r="B91" s="66" t="s">
        <v>969</v>
      </c>
      <c r="C91" s="66" t="s">
        <v>832</v>
      </c>
      <c r="D91" s="60" t="s">
        <v>5</v>
      </c>
      <c r="E91" s="68">
        <v>3.32</v>
      </c>
      <c r="F91" s="67">
        <v>400</v>
      </c>
      <c r="G91" s="67">
        <v>50</v>
      </c>
      <c r="H91" s="67">
        <v>1.5</v>
      </c>
      <c r="I91" s="77">
        <v>831.65354100000025</v>
      </c>
      <c r="J91" s="76">
        <f>K5</f>
        <v>0</v>
      </c>
      <c r="K91" s="39">
        <f t="shared" si="8"/>
        <v>831.65354100000025</v>
      </c>
      <c r="L91" s="289">
        <f t="shared" si="5"/>
        <v>1663.3070820000005</v>
      </c>
      <c r="M91" s="149">
        <f t="shared" si="6"/>
        <v>4158.2677050000011</v>
      </c>
      <c r="N91" s="279">
        <f t="shared" si="7"/>
        <v>1413.8110197000003</v>
      </c>
      <c r="O91" s="63"/>
    </row>
    <row r="92" spans="1:15" s="3" customFormat="1" ht="12.75">
      <c r="A92" s="586"/>
      <c r="B92" s="66" t="s">
        <v>910</v>
      </c>
      <c r="C92" s="66" t="s">
        <v>833</v>
      </c>
      <c r="D92" s="60" t="s">
        <v>5</v>
      </c>
      <c r="E92" s="68">
        <v>3.04</v>
      </c>
      <c r="F92" s="67">
        <v>500</v>
      </c>
      <c r="G92" s="67">
        <v>50</v>
      </c>
      <c r="H92" s="67">
        <v>1.2</v>
      </c>
      <c r="I92" s="77">
        <v>838.83328380000012</v>
      </c>
      <c r="J92" s="76">
        <f>K5</f>
        <v>0</v>
      </c>
      <c r="K92" s="39">
        <f t="shared" si="8"/>
        <v>838.83328380000012</v>
      </c>
      <c r="L92" s="289">
        <f t="shared" si="5"/>
        <v>1677.6665676000002</v>
      </c>
      <c r="M92" s="149">
        <f t="shared" si="6"/>
        <v>4194.166419000001</v>
      </c>
      <c r="N92" s="279">
        <f t="shared" si="7"/>
        <v>1426.0165824600001</v>
      </c>
      <c r="O92" s="63"/>
    </row>
    <row r="93" spans="1:15" s="3" customFormat="1" ht="12.75">
      <c r="A93" s="584"/>
      <c r="B93" s="66" t="s">
        <v>970</v>
      </c>
      <c r="C93" s="66" t="s">
        <v>834</v>
      </c>
      <c r="D93" s="60" t="s">
        <v>5</v>
      </c>
      <c r="E93" s="68">
        <v>3.8</v>
      </c>
      <c r="F93" s="67">
        <v>500</v>
      </c>
      <c r="G93" s="67">
        <v>50</v>
      </c>
      <c r="H93" s="67">
        <v>1.5</v>
      </c>
      <c r="I93" s="77">
        <v>896.27122620000011</v>
      </c>
      <c r="J93" s="76">
        <f>K5</f>
        <v>0</v>
      </c>
      <c r="K93" s="39">
        <f t="shared" si="8"/>
        <v>896.27122620000011</v>
      </c>
      <c r="L93" s="289">
        <f t="shared" si="5"/>
        <v>1792.5424524000002</v>
      </c>
      <c r="M93" s="149">
        <f t="shared" si="6"/>
        <v>4481.3561310000005</v>
      </c>
      <c r="N93" s="279">
        <f t="shared" si="7"/>
        <v>1523.66108454</v>
      </c>
      <c r="O93" s="63"/>
    </row>
    <row r="94" spans="1:15" s="3" customFormat="1" ht="12.75">
      <c r="A94" s="584"/>
      <c r="B94" s="66" t="s">
        <v>911</v>
      </c>
      <c r="C94" s="66" t="s">
        <v>835</v>
      </c>
      <c r="D94" s="60" t="s">
        <v>5</v>
      </c>
      <c r="E94" s="68">
        <v>3.43</v>
      </c>
      <c r="F94" s="67">
        <v>600</v>
      </c>
      <c r="G94" s="67">
        <v>50</v>
      </c>
      <c r="H94" s="67">
        <v>1.2</v>
      </c>
      <c r="I94" s="77">
        <v>863.96238360000007</v>
      </c>
      <c r="J94" s="76">
        <f>K5</f>
        <v>0</v>
      </c>
      <c r="K94" s="39">
        <f t="shared" si="8"/>
        <v>863.96238360000007</v>
      </c>
      <c r="L94" s="289">
        <f t="shared" si="5"/>
        <v>1727.9247672000001</v>
      </c>
      <c r="M94" s="149">
        <f t="shared" si="6"/>
        <v>4319.8119180000003</v>
      </c>
      <c r="N94" s="279">
        <f t="shared" si="7"/>
        <v>1468.7360521200001</v>
      </c>
      <c r="O94" s="63"/>
    </row>
    <row r="95" spans="1:15" s="3" customFormat="1" ht="12.75">
      <c r="A95" s="584"/>
      <c r="B95" s="66" t="s">
        <v>971</v>
      </c>
      <c r="C95" s="66" t="s">
        <v>836</v>
      </c>
      <c r="D95" s="60" t="s">
        <v>5</v>
      </c>
      <c r="E95" s="68">
        <v>4.28</v>
      </c>
      <c r="F95" s="67">
        <v>600</v>
      </c>
      <c r="G95" s="67">
        <v>50</v>
      </c>
      <c r="H95" s="67">
        <v>1.5</v>
      </c>
      <c r="I95" s="77">
        <v>927.38344500000028</v>
      </c>
      <c r="J95" s="76">
        <f>K5</f>
        <v>0</v>
      </c>
      <c r="K95" s="39">
        <f t="shared" si="8"/>
        <v>927.38344500000028</v>
      </c>
      <c r="L95" s="289">
        <f t="shared" si="5"/>
        <v>1854.7668900000006</v>
      </c>
      <c r="M95" s="149">
        <f t="shared" si="6"/>
        <v>4636.9172250000011</v>
      </c>
      <c r="N95" s="279">
        <f t="shared" si="7"/>
        <v>1576.5518565000004</v>
      </c>
      <c r="O95" s="63"/>
    </row>
    <row r="96" spans="1:15" s="3" customFormat="1" ht="12.75">
      <c r="A96" s="586"/>
      <c r="B96" s="66" t="s">
        <v>912</v>
      </c>
      <c r="C96" s="66" t="s">
        <v>837</v>
      </c>
      <c r="D96" s="60" t="s">
        <v>5</v>
      </c>
      <c r="E96" s="68">
        <v>2.0680000000000001</v>
      </c>
      <c r="F96" s="67">
        <v>200</v>
      </c>
      <c r="G96" s="67">
        <v>60</v>
      </c>
      <c r="H96" s="67">
        <v>1.2</v>
      </c>
      <c r="I96" s="77">
        <v>773.01897480000014</v>
      </c>
      <c r="J96" s="76">
        <f>K5</f>
        <v>0</v>
      </c>
      <c r="K96" s="39">
        <f t="shared" si="8"/>
        <v>773.01897480000014</v>
      </c>
      <c r="L96" s="289">
        <f t="shared" si="5"/>
        <v>1546.0379496000003</v>
      </c>
      <c r="M96" s="149">
        <f t="shared" si="6"/>
        <v>3865.0948740000008</v>
      </c>
      <c r="N96" s="279">
        <f t="shared" si="7"/>
        <v>1314.1322571600001</v>
      </c>
      <c r="O96" s="63"/>
    </row>
    <row r="97" spans="1:15" s="3" customFormat="1" ht="12.75">
      <c r="A97" s="586"/>
      <c r="B97" s="66" t="s">
        <v>972</v>
      </c>
      <c r="C97" s="66" t="s">
        <v>838</v>
      </c>
      <c r="D97" s="60" t="s">
        <v>5</v>
      </c>
      <c r="E97" s="68">
        <v>2.585</v>
      </c>
      <c r="F97" s="67">
        <v>200</v>
      </c>
      <c r="G97" s="67">
        <v>60</v>
      </c>
      <c r="H97" s="67">
        <v>1.5</v>
      </c>
      <c r="I97" s="77">
        <v>816.09743160000016</v>
      </c>
      <c r="J97" s="76">
        <f>K5</f>
        <v>0</v>
      </c>
      <c r="K97" s="39">
        <f t="shared" si="8"/>
        <v>816.09743160000016</v>
      </c>
      <c r="L97" s="289">
        <f t="shared" si="5"/>
        <v>1632.1948632000003</v>
      </c>
      <c r="M97" s="149">
        <f t="shared" si="6"/>
        <v>4080.4871580000008</v>
      </c>
      <c r="N97" s="279">
        <f t="shared" si="7"/>
        <v>1387.3656337200002</v>
      </c>
      <c r="O97" s="63"/>
    </row>
    <row r="98" spans="1:15" s="3" customFormat="1" ht="12.75">
      <c r="A98" s="586"/>
      <c r="B98" s="66" t="s">
        <v>913</v>
      </c>
      <c r="C98" s="66" t="s">
        <v>839</v>
      </c>
      <c r="D98" s="60" t="s">
        <v>5</v>
      </c>
      <c r="E98" s="68">
        <v>2.4970000000000003</v>
      </c>
      <c r="F98" s="67">
        <v>300</v>
      </c>
      <c r="G98" s="67">
        <v>60</v>
      </c>
      <c r="H98" s="67">
        <v>1.2</v>
      </c>
      <c r="I98" s="77">
        <v>798.1480746000002</v>
      </c>
      <c r="J98" s="76">
        <f>K5</f>
        <v>0</v>
      </c>
      <c r="K98" s="39">
        <f t="shared" si="8"/>
        <v>798.1480746000002</v>
      </c>
      <c r="L98" s="289">
        <f t="shared" si="5"/>
        <v>1596.2961492000004</v>
      </c>
      <c r="M98" s="149">
        <f t="shared" si="6"/>
        <v>3990.740373000001</v>
      </c>
      <c r="N98" s="279">
        <f t="shared" si="7"/>
        <v>1356.8517268200003</v>
      </c>
      <c r="O98" s="63"/>
    </row>
    <row r="99" spans="1:15" s="3" customFormat="1" ht="12.75">
      <c r="A99" s="586"/>
      <c r="B99" s="66" t="s">
        <v>973</v>
      </c>
      <c r="C99" s="66" t="s">
        <v>840</v>
      </c>
      <c r="D99" s="60" t="s">
        <v>5</v>
      </c>
      <c r="E99" s="68">
        <v>3.1130000000000004</v>
      </c>
      <c r="F99" s="67">
        <v>300</v>
      </c>
      <c r="G99" s="67">
        <v>60</v>
      </c>
      <c r="H99" s="67">
        <v>1.5</v>
      </c>
      <c r="I99" s="77">
        <v>843.61977900000011</v>
      </c>
      <c r="J99" s="76">
        <f>K5</f>
        <v>0</v>
      </c>
      <c r="K99" s="39">
        <f t="shared" si="8"/>
        <v>843.61977900000011</v>
      </c>
      <c r="L99" s="289">
        <f t="shared" si="5"/>
        <v>1687.2395580000002</v>
      </c>
      <c r="M99" s="149">
        <f t="shared" si="6"/>
        <v>4218.098895000001</v>
      </c>
      <c r="N99" s="279">
        <f t="shared" si="7"/>
        <v>1434.1536243</v>
      </c>
      <c r="O99" s="63"/>
    </row>
    <row r="100" spans="1:15" s="3" customFormat="1" ht="12.75">
      <c r="A100" s="586"/>
      <c r="B100" s="66" t="s">
        <v>914</v>
      </c>
      <c r="C100" s="66" t="s">
        <v>841</v>
      </c>
      <c r="D100" s="60" t="s">
        <v>5</v>
      </c>
      <c r="E100" s="68">
        <v>2.915</v>
      </c>
      <c r="F100" s="67">
        <v>400</v>
      </c>
      <c r="G100" s="67">
        <v>60</v>
      </c>
      <c r="H100" s="67">
        <v>1.2</v>
      </c>
      <c r="I100" s="77">
        <v>822.08055060000015</v>
      </c>
      <c r="J100" s="76">
        <f>K5</f>
        <v>0</v>
      </c>
      <c r="K100" s="39">
        <f t="shared" si="8"/>
        <v>822.08055060000015</v>
      </c>
      <c r="L100" s="289">
        <f t="shared" si="5"/>
        <v>1644.1611012000003</v>
      </c>
      <c r="M100" s="149">
        <f t="shared" si="6"/>
        <v>4110.4027530000003</v>
      </c>
      <c r="N100" s="279">
        <f t="shared" si="7"/>
        <v>1397.5369360200002</v>
      </c>
      <c r="O100" s="63"/>
    </row>
    <row r="101" spans="1:15" s="3" customFormat="1" ht="12.75">
      <c r="A101" s="586"/>
      <c r="B101" s="66" t="s">
        <v>974</v>
      </c>
      <c r="C101" s="66" t="s">
        <v>842</v>
      </c>
      <c r="D101" s="60" t="s">
        <v>5</v>
      </c>
      <c r="E101" s="68">
        <v>3.6520000000000001</v>
      </c>
      <c r="F101" s="67">
        <v>400</v>
      </c>
      <c r="G101" s="67">
        <v>60</v>
      </c>
      <c r="H101" s="67">
        <v>1.5</v>
      </c>
      <c r="I101" s="77">
        <v>873.53537400000005</v>
      </c>
      <c r="J101" s="76">
        <f>K5</f>
        <v>0</v>
      </c>
      <c r="K101" s="39">
        <f t="shared" si="8"/>
        <v>873.53537400000005</v>
      </c>
      <c r="L101" s="289">
        <f t="shared" si="5"/>
        <v>1747.0707480000001</v>
      </c>
      <c r="M101" s="149">
        <f t="shared" si="6"/>
        <v>4367.6768700000002</v>
      </c>
      <c r="N101" s="279">
        <f t="shared" si="7"/>
        <v>1485.0101357999999</v>
      </c>
      <c r="O101" s="63"/>
    </row>
    <row r="102" spans="1:15" s="3" customFormat="1" ht="12.75">
      <c r="A102" s="586"/>
      <c r="B102" s="66" t="s">
        <v>915</v>
      </c>
      <c r="C102" s="66" t="s">
        <v>843</v>
      </c>
      <c r="D102" s="60" t="s">
        <v>5</v>
      </c>
      <c r="E102" s="68">
        <v>3.3440000000000003</v>
      </c>
      <c r="F102" s="67">
        <v>500</v>
      </c>
      <c r="G102" s="67">
        <v>60</v>
      </c>
      <c r="H102" s="67">
        <v>1.2</v>
      </c>
      <c r="I102" s="77">
        <v>880.71511680000026</v>
      </c>
      <c r="J102" s="76">
        <f>K5</f>
        <v>0</v>
      </c>
      <c r="K102" s="39">
        <f t="shared" si="8"/>
        <v>880.71511680000026</v>
      </c>
      <c r="L102" s="289">
        <f t="shared" si="5"/>
        <v>1761.4302336000005</v>
      </c>
      <c r="M102" s="149">
        <f t="shared" si="6"/>
        <v>4403.5755840000011</v>
      </c>
      <c r="N102" s="279">
        <f t="shared" si="7"/>
        <v>1497.2156985600004</v>
      </c>
      <c r="O102" s="63"/>
    </row>
    <row r="103" spans="1:15" s="3" customFormat="1" ht="12.75">
      <c r="A103" s="586"/>
      <c r="B103" s="66" t="s">
        <v>975</v>
      </c>
      <c r="C103" s="66" t="s">
        <v>844</v>
      </c>
      <c r="D103" s="60" t="s">
        <v>5</v>
      </c>
      <c r="E103" s="68">
        <v>4.18</v>
      </c>
      <c r="F103" s="67">
        <v>500</v>
      </c>
      <c r="G103" s="67">
        <v>60</v>
      </c>
      <c r="H103" s="67">
        <v>1.5</v>
      </c>
      <c r="I103" s="77">
        <v>940.54630680000014</v>
      </c>
      <c r="J103" s="76">
        <f>K5</f>
        <v>0</v>
      </c>
      <c r="K103" s="39">
        <f t="shared" si="8"/>
        <v>940.54630680000014</v>
      </c>
      <c r="L103" s="289">
        <f t="shared" si="5"/>
        <v>1881.0926136000003</v>
      </c>
      <c r="M103" s="149">
        <f t="shared" si="6"/>
        <v>4702.7315340000005</v>
      </c>
      <c r="N103" s="279">
        <f t="shared" si="7"/>
        <v>1598.9287215600002</v>
      </c>
      <c r="O103" s="63"/>
    </row>
    <row r="104" spans="1:15" s="3" customFormat="1" ht="12.75">
      <c r="A104" s="586"/>
      <c r="B104" s="66" t="s">
        <v>916</v>
      </c>
      <c r="C104" s="66" t="s">
        <v>845</v>
      </c>
      <c r="D104" s="60" t="s">
        <v>5</v>
      </c>
      <c r="E104" s="68">
        <v>3.7730000000000006</v>
      </c>
      <c r="F104" s="67">
        <v>600</v>
      </c>
      <c r="G104" s="67">
        <v>60</v>
      </c>
      <c r="H104" s="67">
        <v>1.2</v>
      </c>
      <c r="I104" s="77">
        <v>907.04084040000043</v>
      </c>
      <c r="J104" s="76">
        <f>K5</f>
        <v>0</v>
      </c>
      <c r="K104" s="39">
        <f t="shared" si="8"/>
        <v>907.04084040000043</v>
      </c>
      <c r="L104" s="289">
        <f t="shared" si="5"/>
        <v>1814.0816808000009</v>
      </c>
      <c r="M104" s="149">
        <f t="shared" si="6"/>
        <v>4535.2042020000026</v>
      </c>
      <c r="N104" s="279">
        <f t="shared" si="7"/>
        <v>1541.9694286800006</v>
      </c>
      <c r="O104" s="63"/>
    </row>
    <row r="105" spans="1:15" s="3" customFormat="1" ht="12.75">
      <c r="A105" s="586"/>
      <c r="B105" s="66" t="s">
        <v>976</v>
      </c>
      <c r="C105" s="66" t="s">
        <v>846</v>
      </c>
      <c r="D105" s="60" t="s">
        <v>5</v>
      </c>
      <c r="E105" s="68">
        <v>4.7080000000000011</v>
      </c>
      <c r="F105" s="67">
        <v>600</v>
      </c>
      <c r="G105" s="67">
        <v>60</v>
      </c>
      <c r="H105" s="67">
        <v>1.5</v>
      </c>
      <c r="I105" s="77">
        <v>974.05177320000007</v>
      </c>
      <c r="J105" s="76">
        <f>K5</f>
        <v>0</v>
      </c>
      <c r="K105" s="39">
        <f t="shared" si="8"/>
        <v>974.05177320000007</v>
      </c>
      <c r="L105" s="289">
        <f t="shared" si="5"/>
        <v>1948.1035464000001</v>
      </c>
      <c r="M105" s="149">
        <f t="shared" si="6"/>
        <v>4870.2588660000001</v>
      </c>
      <c r="N105" s="279">
        <f t="shared" si="7"/>
        <v>1655.88801444</v>
      </c>
      <c r="O105" s="63"/>
    </row>
    <row r="106" spans="1:15" s="3" customFormat="1" ht="12.75">
      <c r="A106" s="586"/>
      <c r="B106" s="66" t="s">
        <v>917</v>
      </c>
      <c r="C106" s="66" t="s">
        <v>847</v>
      </c>
      <c r="D106" s="60" t="s">
        <v>5</v>
      </c>
      <c r="E106" s="68">
        <v>2.4402399999999997</v>
      </c>
      <c r="F106" s="67">
        <v>200</v>
      </c>
      <c r="G106" s="67">
        <v>80</v>
      </c>
      <c r="H106" s="67">
        <v>1.2</v>
      </c>
      <c r="I106" s="77">
        <v>849.6028980000001</v>
      </c>
      <c r="J106" s="76">
        <f>K5</f>
        <v>0</v>
      </c>
      <c r="K106" s="39">
        <f t="shared" si="8"/>
        <v>849.6028980000001</v>
      </c>
      <c r="L106" s="289">
        <f t="shared" si="5"/>
        <v>1699.2057960000002</v>
      </c>
      <c r="M106" s="149">
        <f t="shared" si="6"/>
        <v>4248.0144900000005</v>
      </c>
      <c r="N106" s="279">
        <f t="shared" si="7"/>
        <v>1444.3249266</v>
      </c>
      <c r="O106" s="63"/>
    </row>
    <row r="107" spans="1:15" s="3" customFormat="1" ht="12.75">
      <c r="A107" s="586"/>
      <c r="B107" s="66" t="s">
        <v>977</v>
      </c>
      <c r="C107" s="66" t="s">
        <v>848</v>
      </c>
      <c r="D107" s="60" t="s">
        <v>5</v>
      </c>
      <c r="E107" s="68">
        <v>3.0503000000000005</v>
      </c>
      <c r="F107" s="67">
        <v>200</v>
      </c>
      <c r="G107" s="67">
        <v>80</v>
      </c>
      <c r="H107" s="67">
        <v>1.5</v>
      </c>
      <c r="I107" s="77">
        <v>897.46785000000023</v>
      </c>
      <c r="J107" s="76">
        <f>K5</f>
        <v>0</v>
      </c>
      <c r="K107" s="39">
        <f t="shared" si="8"/>
        <v>897.46785000000023</v>
      </c>
      <c r="L107" s="289">
        <f t="shared" si="5"/>
        <v>1794.9357000000005</v>
      </c>
      <c r="M107" s="149">
        <f t="shared" si="6"/>
        <v>4487.3392500000009</v>
      </c>
      <c r="N107" s="279">
        <f t="shared" si="7"/>
        <v>1525.6953450000003</v>
      </c>
      <c r="O107" s="63"/>
    </row>
    <row r="108" spans="1:15" s="3" customFormat="1" ht="12.75">
      <c r="A108" s="586"/>
      <c r="B108" s="66" t="s">
        <v>918</v>
      </c>
      <c r="C108" s="66" t="s">
        <v>849</v>
      </c>
      <c r="D108" s="60" t="s">
        <v>5</v>
      </c>
      <c r="E108" s="68">
        <v>2.9464600000000001</v>
      </c>
      <c r="F108" s="67">
        <v>300</v>
      </c>
      <c r="G108" s="67">
        <v>80</v>
      </c>
      <c r="H108" s="67">
        <v>1.2</v>
      </c>
      <c r="I108" s="77">
        <v>878.32186920000026</v>
      </c>
      <c r="J108" s="76">
        <f>K5</f>
        <v>0</v>
      </c>
      <c r="K108" s="39">
        <f t="shared" si="8"/>
        <v>878.32186920000026</v>
      </c>
      <c r="L108" s="289">
        <f t="shared" si="5"/>
        <v>1756.6437384000005</v>
      </c>
      <c r="M108" s="149">
        <f t="shared" si="6"/>
        <v>4391.6093460000011</v>
      </c>
      <c r="N108" s="279">
        <f t="shared" si="7"/>
        <v>1493.1471776400003</v>
      </c>
      <c r="O108" s="63"/>
    </row>
    <row r="109" spans="1:15" s="3" customFormat="1" ht="12.75">
      <c r="A109" s="586"/>
      <c r="B109" s="66" t="s">
        <v>978</v>
      </c>
      <c r="C109" s="66" t="s">
        <v>850</v>
      </c>
      <c r="D109" s="60" t="s">
        <v>5</v>
      </c>
      <c r="E109" s="68">
        <v>3.6733400000000005</v>
      </c>
      <c r="F109" s="67">
        <v>300</v>
      </c>
      <c r="G109" s="67">
        <v>80</v>
      </c>
      <c r="H109" s="67">
        <v>1.5</v>
      </c>
      <c r="I109" s="77">
        <v>927.38344500000028</v>
      </c>
      <c r="J109" s="76">
        <f>K5</f>
        <v>0</v>
      </c>
      <c r="K109" s="39">
        <f t="shared" si="8"/>
        <v>927.38344500000028</v>
      </c>
      <c r="L109" s="289">
        <f t="shared" si="5"/>
        <v>1854.7668900000006</v>
      </c>
      <c r="M109" s="149">
        <f t="shared" si="6"/>
        <v>4636.9172250000011</v>
      </c>
      <c r="N109" s="279">
        <f t="shared" si="7"/>
        <v>1576.5518565000004</v>
      </c>
      <c r="O109" s="63"/>
    </row>
    <row r="110" spans="1:15" s="3" customFormat="1" ht="12.75">
      <c r="A110" s="586"/>
      <c r="B110" s="66" t="s">
        <v>919</v>
      </c>
      <c r="C110" s="66" t="s">
        <v>851</v>
      </c>
      <c r="D110" s="60" t="s">
        <v>5</v>
      </c>
      <c r="E110" s="68">
        <v>3.4396999999999998</v>
      </c>
      <c r="F110" s="67">
        <v>400</v>
      </c>
      <c r="G110" s="67">
        <v>80</v>
      </c>
      <c r="H110" s="67">
        <v>1.2</v>
      </c>
      <c r="I110" s="77">
        <v>903.4509690000001</v>
      </c>
      <c r="J110" s="76">
        <f>K5</f>
        <v>0</v>
      </c>
      <c r="K110" s="39">
        <f t="shared" si="8"/>
        <v>903.4509690000001</v>
      </c>
      <c r="L110" s="289">
        <f t="shared" si="5"/>
        <v>1806.9019380000002</v>
      </c>
      <c r="M110" s="149">
        <f t="shared" si="6"/>
        <v>4517.2548450000004</v>
      </c>
      <c r="N110" s="279">
        <f t="shared" si="7"/>
        <v>1535.8666473000001</v>
      </c>
      <c r="O110" s="63"/>
    </row>
    <row r="111" spans="1:15" s="3" customFormat="1" ht="12.75">
      <c r="A111" s="586"/>
      <c r="B111" s="66" t="s">
        <v>979</v>
      </c>
      <c r="C111" s="66" t="s">
        <v>852</v>
      </c>
      <c r="D111" s="60" t="s">
        <v>5</v>
      </c>
      <c r="E111" s="68">
        <v>4.3093599999999999</v>
      </c>
      <c r="F111" s="67">
        <v>400</v>
      </c>
      <c r="G111" s="67">
        <v>80</v>
      </c>
      <c r="H111" s="67">
        <v>1.5</v>
      </c>
      <c r="I111" s="77">
        <v>960.88891139999998</v>
      </c>
      <c r="J111" s="76">
        <f>K5</f>
        <v>0</v>
      </c>
      <c r="K111" s="39">
        <f t="shared" si="8"/>
        <v>960.88891139999998</v>
      </c>
      <c r="L111" s="289">
        <f t="shared" si="5"/>
        <v>1921.7778228</v>
      </c>
      <c r="M111" s="149">
        <f t="shared" si="6"/>
        <v>4804.4445569999998</v>
      </c>
      <c r="N111" s="279">
        <f t="shared" si="7"/>
        <v>1633.51114938</v>
      </c>
      <c r="O111" s="63"/>
    </row>
    <row r="112" spans="1:15" s="3" customFormat="1" ht="12.75">
      <c r="A112" s="586"/>
      <c r="B112" s="66" t="s">
        <v>920</v>
      </c>
      <c r="C112" s="66" t="s">
        <v>853</v>
      </c>
      <c r="D112" s="60" t="s">
        <v>5</v>
      </c>
      <c r="E112" s="68">
        <v>3.9459200000000001</v>
      </c>
      <c r="F112" s="67">
        <v>500</v>
      </c>
      <c r="G112" s="67">
        <v>80</v>
      </c>
      <c r="H112" s="67">
        <v>1.2</v>
      </c>
      <c r="I112" s="77">
        <v>969.26527800000031</v>
      </c>
      <c r="J112" s="76">
        <f>K5</f>
        <v>0</v>
      </c>
      <c r="K112" s="39">
        <f t="shared" si="8"/>
        <v>969.26527800000031</v>
      </c>
      <c r="L112" s="289">
        <f t="shared" si="5"/>
        <v>1938.5305560000006</v>
      </c>
      <c r="M112" s="149">
        <f t="shared" si="6"/>
        <v>4846.326390000002</v>
      </c>
      <c r="N112" s="279">
        <f t="shared" si="7"/>
        <v>1647.7509726000005</v>
      </c>
      <c r="O112" s="63"/>
    </row>
    <row r="113" spans="1:15" s="3" customFormat="1" ht="12.75">
      <c r="A113" s="586"/>
      <c r="B113" s="66" t="s">
        <v>980</v>
      </c>
      <c r="C113" s="66" t="s">
        <v>854</v>
      </c>
      <c r="D113" s="60" t="s">
        <v>5</v>
      </c>
      <c r="E113" s="68">
        <v>4.9323999999999995</v>
      </c>
      <c r="F113" s="67">
        <v>500</v>
      </c>
      <c r="G113" s="67">
        <v>80</v>
      </c>
      <c r="H113" s="67">
        <v>1.5</v>
      </c>
      <c r="I113" s="77">
        <v>1035.0795870000002</v>
      </c>
      <c r="J113" s="76">
        <f>K5</f>
        <v>0</v>
      </c>
      <c r="K113" s="39">
        <f t="shared" si="8"/>
        <v>1035.0795870000002</v>
      </c>
      <c r="L113" s="289">
        <f t="shared" ref="L113:L125" si="9">K113*2</f>
        <v>2070.1591740000003</v>
      </c>
      <c r="M113" s="149">
        <f t="shared" ref="M113:M125" si="10">K113*5</f>
        <v>5175.3979350000009</v>
      </c>
      <c r="N113" s="279">
        <f t="shared" ref="N113:N125" si="11">K113*1.7</f>
        <v>1759.6352979000003</v>
      </c>
      <c r="O113" s="63"/>
    </row>
    <row r="114" spans="1:15" s="3" customFormat="1" ht="12.75">
      <c r="A114" s="586"/>
      <c r="B114" s="66" t="s">
        <v>921</v>
      </c>
      <c r="C114" s="66" t="s">
        <v>855</v>
      </c>
      <c r="D114" s="60" t="s">
        <v>5</v>
      </c>
      <c r="E114" s="68">
        <v>4.4521400000000009</v>
      </c>
      <c r="F114" s="67">
        <v>600</v>
      </c>
      <c r="G114" s="67">
        <v>80</v>
      </c>
      <c r="H114" s="67">
        <v>1.2</v>
      </c>
      <c r="I114" s="77">
        <v>997.98424920000025</v>
      </c>
      <c r="J114" s="76">
        <f>K5</f>
        <v>0</v>
      </c>
      <c r="K114" s="39">
        <f t="shared" si="8"/>
        <v>997.98424920000025</v>
      </c>
      <c r="L114" s="289">
        <f t="shared" si="9"/>
        <v>1995.9684984000005</v>
      </c>
      <c r="M114" s="149">
        <f t="shared" si="10"/>
        <v>4989.9212460000017</v>
      </c>
      <c r="N114" s="279">
        <f t="shared" si="11"/>
        <v>1696.5732236400004</v>
      </c>
      <c r="O114" s="63"/>
    </row>
    <row r="115" spans="1:15" s="3" customFormat="1" ht="12.75">
      <c r="A115" s="586"/>
      <c r="B115" s="66" t="s">
        <v>981</v>
      </c>
      <c r="C115" s="66" t="s">
        <v>856</v>
      </c>
      <c r="D115" s="60" t="s">
        <v>5</v>
      </c>
      <c r="E115" s="68">
        <v>5.5554400000000008</v>
      </c>
      <c r="F115" s="67">
        <v>600</v>
      </c>
      <c r="G115" s="67">
        <v>80</v>
      </c>
      <c r="H115" s="67">
        <v>1.5</v>
      </c>
      <c r="I115" s="77">
        <v>1070.9783010000003</v>
      </c>
      <c r="J115" s="76">
        <f>K5</f>
        <v>0</v>
      </c>
      <c r="K115" s="39">
        <f t="shared" si="8"/>
        <v>1070.9783010000003</v>
      </c>
      <c r="L115" s="289">
        <f t="shared" si="9"/>
        <v>2141.9566020000007</v>
      </c>
      <c r="M115" s="149">
        <f t="shared" si="10"/>
        <v>5354.8915050000014</v>
      </c>
      <c r="N115" s="279">
        <f t="shared" si="11"/>
        <v>1820.6631117000004</v>
      </c>
      <c r="O115" s="63"/>
    </row>
    <row r="116" spans="1:15" s="3" customFormat="1" ht="12.75">
      <c r="A116" s="586"/>
      <c r="B116" s="66" t="s">
        <v>922</v>
      </c>
      <c r="C116" s="66" t="s">
        <v>857</v>
      </c>
      <c r="D116" s="60" t="s">
        <v>5</v>
      </c>
      <c r="E116" s="68">
        <v>2.8062759999999995</v>
      </c>
      <c r="F116" s="67">
        <v>200</v>
      </c>
      <c r="G116" s="67">
        <v>100</v>
      </c>
      <c r="H116" s="67">
        <v>1.2</v>
      </c>
      <c r="I116" s="77">
        <v>934.56318780000004</v>
      </c>
      <c r="J116" s="76">
        <f>K5</f>
        <v>0</v>
      </c>
      <c r="K116" s="39">
        <f t="shared" si="8"/>
        <v>934.56318780000004</v>
      </c>
      <c r="L116" s="289">
        <f t="shared" si="9"/>
        <v>1869.1263756000001</v>
      </c>
      <c r="M116" s="149">
        <f t="shared" si="10"/>
        <v>4672.8159390000001</v>
      </c>
      <c r="N116" s="279">
        <f t="shared" si="11"/>
        <v>1588.75741926</v>
      </c>
      <c r="O116" s="63"/>
    </row>
    <row r="117" spans="1:15" s="3" customFormat="1" ht="12.75">
      <c r="A117" s="586"/>
      <c r="B117" s="66" t="s">
        <v>982</v>
      </c>
      <c r="C117" s="66" t="s">
        <v>858</v>
      </c>
      <c r="D117" s="60" t="s">
        <v>5</v>
      </c>
      <c r="E117" s="68">
        <v>3.5078450000000001</v>
      </c>
      <c r="F117" s="67">
        <v>200</v>
      </c>
      <c r="G117" s="67">
        <v>100</v>
      </c>
      <c r="H117" s="67">
        <v>1.5</v>
      </c>
      <c r="I117" s="77">
        <v>987.21463500000016</v>
      </c>
      <c r="J117" s="76">
        <f>K5</f>
        <v>0</v>
      </c>
      <c r="K117" s="39">
        <f t="shared" si="8"/>
        <v>987.21463500000016</v>
      </c>
      <c r="L117" s="289">
        <f t="shared" si="9"/>
        <v>1974.4292700000003</v>
      </c>
      <c r="M117" s="149">
        <f t="shared" si="10"/>
        <v>4936.0731750000004</v>
      </c>
      <c r="N117" s="279">
        <f t="shared" si="11"/>
        <v>1678.2648795000002</v>
      </c>
      <c r="O117" s="63"/>
    </row>
    <row r="118" spans="1:15" s="3" customFormat="1" ht="12.75">
      <c r="A118" s="584"/>
      <c r="B118" s="66" t="s">
        <v>923</v>
      </c>
      <c r="C118" s="66" t="s">
        <v>859</v>
      </c>
      <c r="D118" s="60" t="s">
        <v>5</v>
      </c>
      <c r="E118" s="68">
        <v>3.3884289999999999</v>
      </c>
      <c r="F118" s="67">
        <v>300</v>
      </c>
      <c r="G118" s="67">
        <v>100</v>
      </c>
      <c r="H118" s="67">
        <v>1.2</v>
      </c>
      <c r="I118" s="77">
        <v>965.6754066000002</v>
      </c>
      <c r="J118" s="76">
        <f>K5</f>
        <v>0</v>
      </c>
      <c r="K118" s="39">
        <f t="shared" si="8"/>
        <v>965.6754066000002</v>
      </c>
      <c r="L118" s="289">
        <f t="shared" si="9"/>
        <v>1931.3508132000004</v>
      </c>
      <c r="M118" s="149">
        <f t="shared" si="10"/>
        <v>4828.3770330000007</v>
      </c>
      <c r="N118" s="279">
        <f t="shared" si="11"/>
        <v>1641.6481912200004</v>
      </c>
      <c r="O118" s="63"/>
    </row>
    <row r="119" spans="1:15" s="3" customFormat="1" ht="12.75">
      <c r="A119" s="584"/>
      <c r="B119" s="66" t="s">
        <v>983</v>
      </c>
      <c r="C119" s="66" t="s">
        <v>860</v>
      </c>
      <c r="D119" s="60" t="s">
        <v>5</v>
      </c>
      <c r="E119" s="68">
        <v>4.2243409999999999</v>
      </c>
      <c r="F119" s="67">
        <v>300</v>
      </c>
      <c r="G119" s="67">
        <v>100</v>
      </c>
      <c r="H119" s="67">
        <v>1.5</v>
      </c>
      <c r="I119" s="77">
        <v>1020.7201014000001</v>
      </c>
      <c r="J119" s="76">
        <f>K5</f>
        <v>0</v>
      </c>
      <c r="K119" s="39">
        <f t="shared" si="8"/>
        <v>1020.7201014000001</v>
      </c>
      <c r="L119" s="289">
        <f t="shared" si="9"/>
        <v>2041.4402028000002</v>
      </c>
      <c r="M119" s="149">
        <f t="shared" si="10"/>
        <v>5103.6005070000001</v>
      </c>
      <c r="N119" s="279">
        <f t="shared" si="11"/>
        <v>1735.22417238</v>
      </c>
      <c r="O119" s="63"/>
    </row>
    <row r="120" spans="1:15" s="3" customFormat="1" ht="12.75">
      <c r="A120" s="584"/>
      <c r="B120" s="66" t="s">
        <v>924</v>
      </c>
      <c r="C120" s="66" t="s">
        <v>861</v>
      </c>
      <c r="D120" s="60" t="s">
        <v>5</v>
      </c>
      <c r="E120" s="68">
        <v>3.9556549999999993</v>
      </c>
      <c r="F120" s="67">
        <v>400</v>
      </c>
      <c r="G120" s="67">
        <v>100</v>
      </c>
      <c r="H120" s="67">
        <v>1.2</v>
      </c>
      <c r="I120" s="77">
        <v>994.39437780000014</v>
      </c>
      <c r="J120" s="76">
        <f>K5</f>
        <v>0</v>
      </c>
      <c r="K120" s="39">
        <f t="shared" si="8"/>
        <v>994.39437780000014</v>
      </c>
      <c r="L120" s="289">
        <f t="shared" si="9"/>
        <v>1988.7887556000003</v>
      </c>
      <c r="M120" s="149">
        <f t="shared" si="10"/>
        <v>4971.9718890000004</v>
      </c>
      <c r="N120" s="279">
        <f t="shared" si="11"/>
        <v>1690.4704422600003</v>
      </c>
      <c r="O120" s="63"/>
    </row>
    <row r="121" spans="1:15" s="3" customFormat="1" ht="12.75">
      <c r="A121" s="584"/>
      <c r="B121" s="66" t="s">
        <v>984</v>
      </c>
      <c r="C121" s="66" t="s">
        <v>862</v>
      </c>
      <c r="D121" s="60" t="s">
        <v>5</v>
      </c>
      <c r="E121" s="68">
        <v>4.9557639999999994</v>
      </c>
      <c r="F121" s="67">
        <v>400</v>
      </c>
      <c r="G121" s="67">
        <v>100</v>
      </c>
      <c r="H121" s="67">
        <v>1.5</v>
      </c>
      <c r="I121" s="77">
        <v>1056.6188154000001</v>
      </c>
      <c r="J121" s="76">
        <f>K5</f>
        <v>0</v>
      </c>
      <c r="K121" s="39">
        <f t="shared" si="8"/>
        <v>1056.6188154000001</v>
      </c>
      <c r="L121" s="289">
        <f t="shared" si="9"/>
        <v>2113.2376308000003</v>
      </c>
      <c r="M121" s="149">
        <f t="shared" si="10"/>
        <v>5283.0940770000007</v>
      </c>
      <c r="N121" s="279">
        <f t="shared" si="11"/>
        <v>1796.2519861800001</v>
      </c>
      <c r="O121" s="63"/>
    </row>
    <row r="122" spans="1:15" s="3" customFormat="1" ht="12.75">
      <c r="A122" s="584"/>
      <c r="B122" s="66" t="s">
        <v>925</v>
      </c>
      <c r="C122" s="66" t="s">
        <v>863</v>
      </c>
      <c r="D122" s="60" t="s">
        <v>5</v>
      </c>
      <c r="E122" s="68">
        <v>4.5378080000000001</v>
      </c>
      <c r="F122" s="67">
        <v>500</v>
      </c>
      <c r="G122" s="67">
        <v>100</v>
      </c>
      <c r="H122" s="67">
        <v>1.2</v>
      </c>
      <c r="I122" s="77">
        <v>1066.1918058000001</v>
      </c>
      <c r="J122" s="76">
        <f>K5</f>
        <v>0</v>
      </c>
      <c r="K122" s="39">
        <f>I122*(1-J122)</f>
        <v>1066.1918058000001</v>
      </c>
      <c r="L122" s="289">
        <f t="shared" si="9"/>
        <v>2132.3836116000002</v>
      </c>
      <c r="M122" s="149">
        <f t="shared" si="10"/>
        <v>5330.9590290000006</v>
      </c>
      <c r="N122" s="279">
        <f t="shared" si="11"/>
        <v>1812.5260698600002</v>
      </c>
      <c r="O122" s="63"/>
    </row>
    <row r="123" spans="1:15" s="3" customFormat="1" ht="12.75">
      <c r="A123" s="586"/>
      <c r="B123" s="66" t="s">
        <v>985</v>
      </c>
      <c r="C123" s="66" t="s">
        <v>864</v>
      </c>
      <c r="D123" s="60" t="s">
        <v>5</v>
      </c>
      <c r="E123" s="68">
        <v>5.6722599999999987</v>
      </c>
      <c r="F123" s="67">
        <v>500</v>
      </c>
      <c r="G123" s="67">
        <v>100</v>
      </c>
      <c r="H123" s="67">
        <v>1.5</v>
      </c>
      <c r="I123" s="77">
        <v>1137.9892338000002</v>
      </c>
      <c r="J123" s="76">
        <f>K5</f>
        <v>0</v>
      </c>
      <c r="K123" s="39">
        <f>I123*(1-J123)</f>
        <v>1137.9892338000002</v>
      </c>
      <c r="L123" s="289">
        <f t="shared" si="9"/>
        <v>2275.9784676000004</v>
      </c>
      <c r="M123" s="149">
        <f t="shared" si="10"/>
        <v>5689.9461690000007</v>
      </c>
      <c r="N123" s="279">
        <f t="shared" si="11"/>
        <v>1934.5816974600002</v>
      </c>
      <c r="O123" s="63"/>
    </row>
    <row r="124" spans="1:15" s="3" customFormat="1" ht="12.75">
      <c r="A124" s="586"/>
      <c r="B124" s="66" t="s">
        <v>926</v>
      </c>
      <c r="C124" s="66" t="s">
        <v>865</v>
      </c>
      <c r="D124" s="60" t="s">
        <v>5</v>
      </c>
      <c r="E124" s="68">
        <v>5.1199610000000009</v>
      </c>
      <c r="F124" s="67">
        <v>600</v>
      </c>
      <c r="G124" s="67">
        <v>100</v>
      </c>
      <c r="H124" s="67">
        <v>1.2</v>
      </c>
      <c r="I124" s="77">
        <v>1097.3040246000003</v>
      </c>
      <c r="J124" s="76">
        <f>K5</f>
        <v>0</v>
      </c>
      <c r="K124" s="39">
        <f>I124*(1-J124)</f>
        <v>1097.3040246000003</v>
      </c>
      <c r="L124" s="289">
        <f t="shared" si="9"/>
        <v>2194.6080492000006</v>
      </c>
      <c r="M124" s="149">
        <f t="shared" si="10"/>
        <v>5486.5201230000011</v>
      </c>
      <c r="N124" s="279">
        <f t="shared" si="11"/>
        <v>1865.4168418200004</v>
      </c>
      <c r="O124" s="63"/>
    </row>
    <row r="125" spans="1:15" s="3" customFormat="1" ht="12.75">
      <c r="A125" s="586"/>
      <c r="B125" s="66" t="s">
        <v>986</v>
      </c>
      <c r="C125" s="66" t="s">
        <v>866</v>
      </c>
      <c r="D125" s="60" t="s">
        <v>5</v>
      </c>
      <c r="E125" s="68">
        <v>6.3887560000000008</v>
      </c>
      <c r="F125" s="67">
        <v>600</v>
      </c>
      <c r="G125" s="67">
        <v>100</v>
      </c>
      <c r="H125" s="67">
        <v>1.5</v>
      </c>
      <c r="I125" s="77">
        <v>1178.6744430000003</v>
      </c>
      <c r="J125" s="76">
        <f>K5</f>
        <v>0</v>
      </c>
      <c r="K125" s="39">
        <f>I125*(1-J125)</f>
        <v>1178.6744430000003</v>
      </c>
      <c r="L125" s="289">
        <f t="shared" si="9"/>
        <v>2357.3488860000007</v>
      </c>
      <c r="M125" s="149">
        <f t="shared" si="10"/>
        <v>5893.3722150000012</v>
      </c>
      <c r="N125" s="279">
        <f t="shared" si="11"/>
        <v>2003.7465531000005</v>
      </c>
      <c r="O125" s="63"/>
    </row>
    <row r="126" spans="1:15" s="3" customFormat="1" ht="18.75">
      <c r="A126" s="2"/>
      <c r="B126" s="6"/>
      <c r="C126" s="2"/>
      <c r="D126" s="574"/>
      <c r="E126" s="582"/>
      <c r="F126" s="574"/>
      <c r="G126" s="574"/>
      <c r="H126" s="582"/>
      <c r="I126" s="582"/>
      <c r="J126" s="574"/>
      <c r="K126" s="574"/>
      <c r="L126" s="574"/>
      <c r="M126" s="574"/>
      <c r="N126" s="574"/>
      <c r="O126" s="600"/>
    </row>
  </sheetData>
  <autoFilter ref="F5:H126"/>
  <mergeCells count="4">
    <mergeCell ref="C3:O3"/>
    <mergeCell ref="A1:A2"/>
    <mergeCell ref="C1:O2"/>
    <mergeCell ref="K5:N5"/>
  </mergeCells>
  <hyperlinks>
    <hyperlink ref="O4" location="Оглавление!A1" display="Оглавление &gt;&gt;&gt;&gt;"/>
    <hyperlink ref="O5" location="Фотооглавление!A1" display="Оглавление &gt;&gt;&gt;&gt;"/>
  </hyperlinks>
  <pageMargins left="0.74803149606299213" right="0.74803149606299213" top="0.98425196850393704" bottom="0.98425196850393704" header="0.51181102362204722" footer="0.51181102362204722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9900"/>
    <outlinePr summaryBelow="0" summaryRight="0"/>
    <pageSetUpPr autoPageBreaks="0"/>
  </sheetPr>
  <dimension ref="A1:O36"/>
  <sheetViews>
    <sheetView showGridLines="0" workbookViewId="0">
      <pane ySplit="5" topLeftCell="A16" activePane="bottomLeft" state="frozen"/>
      <selection pane="bottomLeft" activeCell="S20" sqref="S20"/>
    </sheetView>
  </sheetViews>
  <sheetFormatPr defaultRowHeight="11.25"/>
  <cols>
    <col min="1" max="1" width="3.7109375" style="441" customWidth="1"/>
    <col min="2" max="2" width="42.28515625" style="442" bestFit="1" customWidth="1"/>
    <col min="3" max="3" width="64.28515625" style="441" customWidth="1"/>
    <col min="4" max="4" width="4.7109375" style="442" customWidth="1"/>
    <col min="5" max="5" width="6.140625" style="755" customWidth="1"/>
    <col min="6" max="6" width="6.85546875" style="443" customWidth="1"/>
    <col min="7" max="7" width="7.140625" style="443" customWidth="1"/>
    <col min="8" max="8" width="9.85546875" style="443" customWidth="1"/>
    <col min="9" max="9" width="11.7109375" style="442" hidden="1" customWidth="1"/>
    <col min="10" max="11" width="9.140625" style="442" customWidth="1"/>
    <col min="12" max="12" width="10.5703125" style="442" customWidth="1"/>
    <col min="13" max="13" width="10.42578125" style="442" customWidth="1"/>
    <col min="14" max="14" width="21.7109375" style="441" customWidth="1"/>
    <col min="15" max="15" width="4" style="444" customWidth="1"/>
    <col min="16" max="16384" width="9.140625" style="444"/>
  </cols>
  <sheetData>
    <row r="1" spans="1:15" s="1" customFormat="1" ht="52.5" customHeight="1">
      <c r="A1" s="1061"/>
      <c r="B1" s="1052" t="s">
        <v>3840</v>
      </c>
      <c r="C1" s="1053"/>
      <c r="D1" s="1053"/>
      <c r="E1" s="1053"/>
      <c r="F1" s="1053"/>
      <c r="G1" s="1053"/>
      <c r="H1" s="1053"/>
      <c r="I1" s="1054"/>
      <c r="J1" s="1054"/>
      <c r="K1" s="1054"/>
      <c r="L1" s="1054"/>
      <c r="M1" s="1054"/>
      <c r="N1" s="1055"/>
      <c r="O1" s="3"/>
    </row>
    <row r="2" spans="1:15" s="7" customFormat="1" ht="24" customHeight="1" thickBot="1">
      <c r="A2" s="1062"/>
      <c r="B2" s="1056"/>
      <c r="C2" s="1057"/>
      <c r="D2" s="1057"/>
      <c r="E2" s="1057"/>
      <c r="F2" s="1057"/>
      <c r="G2" s="1057"/>
      <c r="H2" s="1057"/>
      <c r="I2" s="1058"/>
      <c r="J2" s="1058"/>
      <c r="K2" s="1058"/>
      <c r="L2" s="1058"/>
      <c r="M2" s="1058"/>
      <c r="N2" s="1059"/>
      <c r="O2" s="510"/>
    </row>
    <row r="3" spans="1:15" s="5" customFormat="1" ht="42.75" customHeight="1" thickBot="1">
      <c r="A3" s="1060" t="s">
        <v>1687</v>
      </c>
      <c r="B3" s="1012"/>
      <c r="C3" s="1012"/>
      <c r="D3" s="1012"/>
      <c r="E3" s="1012"/>
      <c r="F3" s="1012"/>
      <c r="G3" s="1012"/>
      <c r="H3" s="1012"/>
      <c r="I3" s="1012"/>
      <c r="J3" s="1012"/>
      <c r="K3" s="1012"/>
      <c r="L3" s="1012"/>
      <c r="M3" s="1012"/>
      <c r="N3" s="1012"/>
      <c r="O3" s="49"/>
    </row>
    <row r="4" spans="1:15" s="49" customFormat="1" ht="69" customHeight="1">
      <c r="A4" s="34" t="s">
        <v>0</v>
      </c>
      <c r="B4" s="602" t="s">
        <v>1</v>
      </c>
      <c r="C4" s="587" t="s">
        <v>2</v>
      </c>
      <c r="D4" s="808" t="s">
        <v>3</v>
      </c>
      <c r="E4" s="808" t="s">
        <v>124</v>
      </c>
      <c r="F4" s="808" t="s">
        <v>100</v>
      </c>
      <c r="G4" s="808" t="s">
        <v>126</v>
      </c>
      <c r="H4" s="809" t="s">
        <v>99</v>
      </c>
      <c r="I4" s="33"/>
      <c r="J4" s="488" t="s">
        <v>2417</v>
      </c>
      <c r="K4" s="488" t="s">
        <v>2423</v>
      </c>
      <c r="L4" s="488" t="s">
        <v>2424</v>
      </c>
      <c r="M4" s="488" t="s">
        <v>2425</v>
      </c>
      <c r="N4" s="554" t="s">
        <v>3845</v>
      </c>
    </row>
    <row r="5" spans="1:15" s="234" customFormat="1" ht="43.5" customHeight="1">
      <c r="A5" s="605"/>
      <c r="B5" s="604"/>
      <c r="C5" s="237" t="s">
        <v>3852</v>
      </c>
      <c r="D5" s="236"/>
      <c r="E5" s="598" t="s">
        <v>128</v>
      </c>
      <c r="F5" s="603" t="s">
        <v>129</v>
      </c>
      <c r="G5" s="598" t="s">
        <v>128</v>
      </c>
      <c r="H5" s="97"/>
      <c r="I5" s="43"/>
      <c r="J5" s="979">
        <f>Оглавление!D3</f>
        <v>0</v>
      </c>
      <c r="K5" s="980"/>
      <c r="L5" s="980"/>
      <c r="M5" s="981"/>
      <c r="N5" s="796" t="s">
        <v>3846</v>
      </c>
    </row>
    <row r="6" spans="1:15" s="3" customFormat="1" ht="25.5">
      <c r="A6" s="586"/>
      <c r="B6" s="94" t="s">
        <v>466</v>
      </c>
      <c r="C6" s="72" t="s">
        <v>717</v>
      </c>
      <c r="D6" s="60" t="s">
        <v>5</v>
      </c>
      <c r="E6" s="768">
        <v>50</v>
      </c>
      <c r="F6" s="98">
        <v>0.28125</v>
      </c>
      <c r="G6" s="768">
        <v>0.7</v>
      </c>
      <c r="H6" s="77">
        <v>157.09344346799995</v>
      </c>
      <c r="I6" s="76">
        <f>J5</f>
        <v>0</v>
      </c>
      <c r="J6" s="39">
        <f t="shared" ref="J6:J35" si="0">H6*(1-I6)</f>
        <v>157.09344346799995</v>
      </c>
      <c r="K6" s="289" t="s">
        <v>521</v>
      </c>
      <c r="L6" s="149">
        <f>J6*5</f>
        <v>785.46721733999971</v>
      </c>
      <c r="M6" s="279">
        <f>J6*1.7</f>
        <v>267.0588538955999</v>
      </c>
      <c r="N6" s="63"/>
    </row>
    <row r="7" spans="1:15" s="3" customFormat="1" ht="25.5">
      <c r="A7" s="586"/>
      <c r="B7" s="94" t="s">
        <v>467</v>
      </c>
      <c r="C7" s="72" t="s">
        <v>718</v>
      </c>
      <c r="D7" s="60" t="s">
        <v>5</v>
      </c>
      <c r="E7" s="768">
        <v>50</v>
      </c>
      <c r="F7" s="98">
        <v>0.390625</v>
      </c>
      <c r="G7" s="768">
        <v>1</v>
      </c>
      <c r="H7" s="77">
        <v>188.51213216159999</v>
      </c>
      <c r="I7" s="76">
        <f>J5</f>
        <v>0</v>
      </c>
      <c r="J7" s="39">
        <f t="shared" si="0"/>
        <v>188.51213216159999</v>
      </c>
      <c r="K7" s="289">
        <f t="shared" ref="K7:K35" si="1">J7*2</f>
        <v>377.02426432319999</v>
      </c>
      <c r="L7" s="149">
        <f t="shared" ref="L7:L35" si="2">J7*5</f>
        <v>942.56066080799997</v>
      </c>
      <c r="M7" s="279">
        <f t="shared" ref="M7:M35" si="3">J7*1.7</f>
        <v>320.47062467472</v>
      </c>
      <c r="N7" s="63"/>
    </row>
    <row r="8" spans="1:15" s="3" customFormat="1" ht="14.25">
      <c r="A8" s="586"/>
      <c r="B8" s="94" t="s">
        <v>468</v>
      </c>
      <c r="C8" s="73" t="s">
        <v>719</v>
      </c>
      <c r="D8" s="60" t="s">
        <v>5</v>
      </c>
      <c r="E8" s="768">
        <v>100</v>
      </c>
      <c r="F8" s="99">
        <v>0.45</v>
      </c>
      <c r="G8" s="769">
        <v>0.7</v>
      </c>
      <c r="H8" s="77">
        <v>188.51213216159999</v>
      </c>
      <c r="I8" s="76">
        <f>J5</f>
        <v>0</v>
      </c>
      <c r="J8" s="39">
        <f t="shared" si="0"/>
        <v>188.51213216159999</v>
      </c>
      <c r="K8" s="289" t="s">
        <v>521</v>
      </c>
      <c r="L8" s="149">
        <f t="shared" si="2"/>
        <v>942.56066080799997</v>
      </c>
      <c r="M8" s="279">
        <f t="shared" si="3"/>
        <v>320.47062467472</v>
      </c>
      <c r="N8" s="63"/>
    </row>
    <row r="9" spans="1:15" s="3" customFormat="1" ht="14.25">
      <c r="A9" s="584"/>
      <c r="B9" s="94" t="s">
        <v>469</v>
      </c>
      <c r="C9" s="73" t="s">
        <v>720</v>
      </c>
      <c r="D9" s="60" t="s">
        <v>5</v>
      </c>
      <c r="E9" s="768">
        <v>100</v>
      </c>
      <c r="F9" s="99">
        <v>0.64</v>
      </c>
      <c r="G9" s="769">
        <v>1</v>
      </c>
      <c r="H9" s="77">
        <v>224.76446526959998</v>
      </c>
      <c r="I9" s="76">
        <f>J5</f>
        <v>0</v>
      </c>
      <c r="J9" s="39">
        <f t="shared" si="0"/>
        <v>224.76446526959998</v>
      </c>
      <c r="K9" s="289">
        <f t="shared" si="1"/>
        <v>449.52893053919996</v>
      </c>
      <c r="L9" s="149">
        <f t="shared" si="2"/>
        <v>1123.8223263479999</v>
      </c>
      <c r="M9" s="279">
        <f t="shared" si="3"/>
        <v>382.09959095831994</v>
      </c>
      <c r="N9" s="63"/>
    </row>
    <row r="10" spans="1:15" s="3" customFormat="1" ht="14.25">
      <c r="A10" s="584"/>
      <c r="B10" s="94" t="s">
        <v>470</v>
      </c>
      <c r="C10" s="73" t="s">
        <v>721</v>
      </c>
      <c r="D10" s="60" t="s">
        <v>5</v>
      </c>
      <c r="E10" s="768">
        <v>150</v>
      </c>
      <c r="F10" s="99">
        <v>0.67</v>
      </c>
      <c r="G10" s="769">
        <v>0.7</v>
      </c>
      <c r="H10" s="77">
        <v>215.09717644079998</v>
      </c>
      <c r="I10" s="76">
        <f>J5</f>
        <v>0</v>
      </c>
      <c r="J10" s="39">
        <f t="shared" si="0"/>
        <v>215.09717644079998</v>
      </c>
      <c r="K10" s="289" t="s">
        <v>521</v>
      </c>
      <c r="L10" s="149">
        <f t="shared" si="2"/>
        <v>1075.4858822039998</v>
      </c>
      <c r="M10" s="279">
        <f t="shared" si="3"/>
        <v>365.66519994935999</v>
      </c>
      <c r="N10" s="63"/>
    </row>
    <row r="11" spans="1:15" s="3" customFormat="1" ht="14.25">
      <c r="A11" s="584"/>
      <c r="B11" s="94" t="s">
        <v>471</v>
      </c>
      <c r="C11" s="73" t="s">
        <v>722</v>
      </c>
      <c r="D11" s="60" t="s">
        <v>5</v>
      </c>
      <c r="E11" s="768">
        <v>150</v>
      </c>
      <c r="F11" s="99">
        <v>0.96</v>
      </c>
      <c r="G11" s="769">
        <v>1</v>
      </c>
      <c r="H11" s="77">
        <v>258.5999761704</v>
      </c>
      <c r="I11" s="76">
        <f>J5</f>
        <v>0</v>
      </c>
      <c r="J11" s="39">
        <f t="shared" si="0"/>
        <v>258.5999761704</v>
      </c>
      <c r="K11" s="289">
        <f t="shared" si="1"/>
        <v>517.1999523408</v>
      </c>
      <c r="L11" s="149">
        <f t="shared" si="2"/>
        <v>1292.9998808519999</v>
      </c>
      <c r="M11" s="279">
        <f t="shared" si="3"/>
        <v>439.61995948967996</v>
      </c>
      <c r="N11" s="63"/>
    </row>
    <row r="12" spans="1:15" s="3" customFormat="1" ht="25.5">
      <c r="A12" s="586"/>
      <c r="B12" s="94" t="s">
        <v>472</v>
      </c>
      <c r="C12" s="72" t="s">
        <v>723</v>
      </c>
      <c r="D12" s="60" t="s">
        <v>5</v>
      </c>
      <c r="E12" s="768">
        <v>200</v>
      </c>
      <c r="F12" s="99">
        <v>0.91</v>
      </c>
      <c r="G12" s="768">
        <v>0.7</v>
      </c>
      <c r="H12" s="77">
        <v>258.5999761704</v>
      </c>
      <c r="I12" s="76">
        <f>J5</f>
        <v>0</v>
      </c>
      <c r="J12" s="39">
        <f t="shared" si="0"/>
        <v>258.5999761704</v>
      </c>
      <c r="K12" s="289" t="s">
        <v>521</v>
      </c>
      <c r="L12" s="149">
        <f t="shared" si="2"/>
        <v>1292.9998808519999</v>
      </c>
      <c r="M12" s="279">
        <f t="shared" si="3"/>
        <v>439.61995948967996</v>
      </c>
      <c r="N12" s="63"/>
    </row>
    <row r="13" spans="1:15" s="3" customFormat="1" ht="25.5">
      <c r="A13" s="586"/>
      <c r="B13" s="94" t="s">
        <v>473</v>
      </c>
      <c r="C13" s="72" t="s">
        <v>724</v>
      </c>
      <c r="D13" s="60" t="s">
        <v>5</v>
      </c>
      <c r="E13" s="768">
        <v>200</v>
      </c>
      <c r="F13" s="99">
        <v>1.3</v>
      </c>
      <c r="G13" s="768">
        <v>1</v>
      </c>
      <c r="H13" s="77">
        <v>323.8541757648</v>
      </c>
      <c r="I13" s="76">
        <f>J5</f>
        <v>0</v>
      </c>
      <c r="J13" s="39">
        <f t="shared" si="0"/>
        <v>323.8541757648</v>
      </c>
      <c r="K13" s="289">
        <f t="shared" si="1"/>
        <v>647.70835152960001</v>
      </c>
      <c r="L13" s="149">
        <f t="shared" si="2"/>
        <v>1619.270878824</v>
      </c>
      <c r="M13" s="279">
        <f t="shared" si="3"/>
        <v>550.55209880016002</v>
      </c>
      <c r="N13" s="63"/>
    </row>
    <row r="14" spans="1:15" s="3" customFormat="1" ht="14.25">
      <c r="A14" s="586"/>
      <c r="B14" s="94" t="s">
        <v>474</v>
      </c>
      <c r="C14" s="73" t="s">
        <v>725</v>
      </c>
      <c r="D14" s="60" t="s">
        <v>5</v>
      </c>
      <c r="E14" s="768">
        <v>300</v>
      </c>
      <c r="F14" s="99">
        <v>1.47</v>
      </c>
      <c r="G14" s="769">
        <v>0.7</v>
      </c>
      <c r="H14" s="77">
        <v>369.77379770160007</v>
      </c>
      <c r="I14" s="76">
        <f>J5</f>
        <v>0</v>
      </c>
      <c r="J14" s="39">
        <f t="shared" si="0"/>
        <v>369.77379770160007</v>
      </c>
      <c r="K14" s="289" t="s">
        <v>521</v>
      </c>
      <c r="L14" s="149">
        <f t="shared" si="2"/>
        <v>1848.8689885080003</v>
      </c>
      <c r="M14" s="279">
        <f t="shared" si="3"/>
        <v>628.61545609272014</v>
      </c>
      <c r="N14" s="63"/>
    </row>
    <row r="15" spans="1:15" s="3" customFormat="1" ht="14.25">
      <c r="A15" s="586"/>
      <c r="B15" s="94" t="s">
        <v>475</v>
      </c>
      <c r="C15" s="73" t="s">
        <v>726</v>
      </c>
      <c r="D15" s="60" t="s">
        <v>5</v>
      </c>
      <c r="E15" s="768">
        <v>300</v>
      </c>
      <c r="F15" s="99">
        <v>2.1</v>
      </c>
      <c r="G15" s="769">
        <v>1</v>
      </c>
      <c r="H15" s="77">
        <v>502.69901909759994</v>
      </c>
      <c r="I15" s="76">
        <f>J5</f>
        <v>0</v>
      </c>
      <c r="J15" s="39">
        <f t="shared" si="0"/>
        <v>502.69901909759994</v>
      </c>
      <c r="K15" s="289">
        <f t="shared" si="1"/>
        <v>1005.3980381951999</v>
      </c>
      <c r="L15" s="149">
        <f t="shared" si="2"/>
        <v>2513.4950954879996</v>
      </c>
      <c r="M15" s="279">
        <f t="shared" si="3"/>
        <v>854.58833246591985</v>
      </c>
      <c r="N15" s="63"/>
    </row>
    <row r="16" spans="1:15" s="3" customFormat="1" ht="14.25">
      <c r="A16" s="586"/>
      <c r="B16" s="94" t="s">
        <v>476</v>
      </c>
      <c r="C16" s="73" t="s">
        <v>727</v>
      </c>
      <c r="D16" s="60" t="s">
        <v>5</v>
      </c>
      <c r="E16" s="768">
        <v>400</v>
      </c>
      <c r="F16" s="99">
        <v>2.13</v>
      </c>
      <c r="G16" s="769">
        <v>0.7</v>
      </c>
      <c r="H16" s="77">
        <v>497.8653746832</v>
      </c>
      <c r="I16" s="76">
        <f>J5</f>
        <v>0</v>
      </c>
      <c r="J16" s="39">
        <f t="shared" si="0"/>
        <v>497.8653746832</v>
      </c>
      <c r="K16" s="289" t="s">
        <v>521</v>
      </c>
      <c r="L16" s="149">
        <f t="shared" si="2"/>
        <v>2489.3268734160001</v>
      </c>
      <c r="M16" s="279">
        <f t="shared" si="3"/>
        <v>846.37113696144002</v>
      </c>
      <c r="N16" s="63"/>
    </row>
    <row r="17" spans="1:14" s="3" customFormat="1" ht="14.25">
      <c r="A17" s="586"/>
      <c r="B17" s="94" t="s">
        <v>477</v>
      </c>
      <c r="C17" s="73" t="s">
        <v>728</v>
      </c>
      <c r="D17" s="60" t="s">
        <v>5</v>
      </c>
      <c r="E17" s="768">
        <v>400</v>
      </c>
      <c r="F17" s="99">
        <v>3.0375000000000001</v>
      </c>
      <c r="G17" s="769">
        <v>1</v>
      </c>
      <c r="H17" s="77">
        <v>696.04479567359988</v>
      </c>
      <c r="I17" s="76">
        <f>J5</f>
        <v>0</v>
      </c>
      <c r="J17" s="39">
        <f t="shared" si="0"/>
        <v>696.04479567359988</v>
      </c>
      <c r="K17" s="289">
        <f t="shared" si="1"/>
        <v>1392.0895913471998</v>
      </c>
      <c r="L17" s="149">
        <f t="shared" si="2"/>
        <v>3480.2239783679993</v>
      </c>
      <c r="M17" s="279">
        <f t="shared" si="3"/>
        <v>1183.2761526451197</v>
      </c>
      <c r="N17" s="63"/>
    </row>
    <row r="18" spans="1:14" s="3" customFormat="1" ht="25.5">
      <c r="A18" s="586"/>
      <c r="B18" s="94" t="s">
        <v>478</v>
      </c>
      <c r="C18" s="72" t="s">
        <v>729</v>
      </c>
      <c r="D18" s="60" t="s">
        <v>5</v>
      </c>
      <c r="E18" s="768">
        <v>500</v>
      </c>
      <c r="F18" s="99">
        <v>2.6625000000000001</v>
      </c>
      <c r="G18" s="768">
        <v>0.7</v>
      </c>
      <c r="H18" s="77">
        <v>623.54012945759996</v>
      </c>
      <c r="I18" s="76">
        <f>J5</f>
        <v>0</v>
      </c>
      <c r="J18" s="39">
        <f t="shared" si="0"/>
        <v>623.54012945759996</v>
      </c>
      <c r="K18" s="289" t="s">
        <v>521</v>
      </c>
      <c r="L18" s="149">
        <f t="shared" si="2"/>
        <v>3117.7006472879998</v>
      </c>
      <c r="M18" s="279">
        <f t="shared" si="3"/>
        <v>1060.01822007792</v>
      </c>
      <c r="N18" s="63"/>
    </row>
    <row r="19" spans="1:14" s="3" customFormat="1" ht="25.5">
      <c r="A19" s="586"/>
      <c r="B19" s="94" t="s">
        <v>479</v>
      </c>
      <c r="C19" s="72" t="s">
        <v>730</v>
      </c>
      <c r="D19" s="60" t="s">
        <v>5</v>
      </c>
      <c r="E19" s="768">
        <v>500</v>
      </c>
      <c r="F19" s="99">
        <v>3.796875</v>
      </c>
      <c r="G19" s="768">
        <v>1</v>
      </c>
      <c r="H19" s="77">
        <v>870.05599459199971</v>
      </c>
      <c r="I19" s="76">
        <f>J5</f>
        <v>0</v>
      </c>
      <c r="J19" s="39">
        <f t="shared" si="0"/>
        <v>870.05599459199971</v>
      </c>
      <c r="K19" s="289">
        <f t="shared" si="1"/>
        <v>1740.1119891839994</v>
      </c>
      <c r="L19" s="149">
        <f t="shared" si="2"/>
        <v>4350.2799729599983</v>
      </c>
      <c r="M19" s="279">
        <f t="shared" si="3"/>
        <v>1479.0951908063994</v>
      </c>
      <c r="N19" s="63"/>
    </row>
    <row r="20" spans="1:14" s="3" customFormat="1" ht="14.25">
      <c r="A20" s="586"/>
      <c r="B20" s="94" t="s">
        <v>480</v>
      </c>
      <c r="C20" s="73" t="s">
        <v>731</v>
      </c>
      <c r="D20" s="60" t="s">
        <v>5</v>
      </c>
      <c r="E20" s="768">
        <v>600</v>
      </c>
      <c r="F20" s="99">
        <v>3.7</v>
      </c>
      <c r="G20" s="769">
        <v>0.7</v>
      </c>
      <c r="H20" s="77">
        <v>744.38123981759998</v>
      </c>
      <c r="I20" s="76">
        <f>J5</f>
        <v>0</v>
      </c>
      <c r="J20" s="39">
        <f t="shared" si="0"/>
        <v>744.38123981759998</v>
      </c>
      <c r="K20" s="289" t="s">
        <v>521</v>
      </c>
      <c r="L20" s="149">
        <f t="shared" si="2"/>
        <v>3721.906199088</v>
      </c>
      <c r="M20" s="279">
        <f t="shared" si="3"/>
        <v>1265.4481076899199</v>
      </c>
      <c r="N20" s="63"/>
    </row>
    <row r="21" spans="1:14" s="3" customFormat="1" ht="14.25">
      <c r="A21" s="586"/>
      <c r="B21" s="94" t="s">
        <v>481</v>
      </c>
      <c r="C21" s="73" t="s">
        <v>732</v>
      </c>
      <c r="D21" s="60" t="s">
        <v>5</v>
      </c>
      <c r="E21" s="768">
        <v>600</v>
      </c>
      <c r="F21" s="99">
        <v>5.32</v>
      </c>
      <c r="G21" s="769">
        <v>1</v>
      </c>
      <c r="H21" s="77">
        <v>1041.6503713031998</v>
      </c>
      <c r="I21" s="76">
        <f>J5</f>
        <v>0</v>
      </c>
      <c r="J21" s="39">
        <f t="shared" si="0"/>
        <v>1041.6503713031998</v>
      </c>
      <c r="K21" s="289">
        <f t="shared" si="1"/>
        <v>2083.3007426063996</v>
      </c>
      <c r="L21" s="149">
        <f t="shared" si="2"/>
        <v>5208.251856515999</v>
      </c>
      <c r="M21" s="279">
        <f t="shared" si="3"/>
        <v>1770.8056312154397</v>
      </c>
      <c r="N21" s="63"/>
    </row>
    <row r="22" spans="1:14" s="3" customFormat="1" ht="14.25">
      <c r="A22" s="586"/>
      <c r="B22" s="95" t="s">
        <v>482</v>
      </c>
      <c r="C22" s="73" t="s">
        <v>733</v>
      </c>
      <c r="D22" s="60" t="s">
        <v>5</v>
      </c>
      <c r="E22" s="768">
        <v>50</v>
      </c>
      <c r="F22" s="99">
        <v>0.74</v>
      </c>
      <c r="G22" s="769">
        <v>0.7</v>
      </c>
      <c r="H22" s="77">
        <v>236.84857630559995</v>
      </c>
      <c r="I22" s="76">
        <f>J5</f>
        <v>0</v>
      </c>
      <c r="J22" s="39">
        <f t="shared" si="0"/>
        <v>236.84857630559995</v>
      </c>
      <c r="K22" s="289" t="s">
        <v>521</v>
      </c>
      <c r="L22" s="149">
        <f t="shared" si="2"/>
        <v>1184.2428815279998</v>
      </c>
      <c r="M22" s="279">
        <f t="shared" si="3"/>
        <v>402.64257971951992</v>
      </c>
      <c r="N22" s="63"/>
    </row>
    <row r="23" spans="1:14" s="3" customFormat="1" ht="14.25">
      <c r="A23" s="586"/>
      <c r="B23" s="95" t="s">
        <v>483</v>
      </c>
      <c r="C23" s="73" t="s">
        <v>734</v>
      </c>
      <c r="D23" s="60" t="s">
        <v>5</v>
      </c>
      <c r="E23" s="768">
        <v>50</v>
      </c>
      <c r="F23" s="99">
        <v>1.06</v>
      </c>
      <c r="G23" s="769">
        <v>1</v>
      </c>
      <c r="H23" s="77">
        <v>273.10090941359999</v>
      </c>
      <c r="I23" s="76">
        <f>J5</f>
        <v>0</v>
      </c>
      <c r="J23" s="39">
        <f t="shared" si="0"/>
        <v>273.10090941359999</v>
      </c>
      <c r="K23" s="289">
        <f t="shared" si="1"/>
        <v>546.20181882719999</v>
      </c>
      <c r="L23" s="149">
        <f t="shared" si="2"/>
        <v>1365.504547068</v>
      </c>
      <c r="M23" s="279">
        <f t="shared" si="3"/>
        <v>464.27154600311997</v>
      </c>
      <c r="N23" s="63"/>
    </row>
    <row r="24" spans="1:14" s="3" customFormat="1" ht="14.25">
      <c r="A24" s="586"/>
      <c r="B24" s="95" t="s">
        <v>484</v>
      </c>
      <c r="C24" s="73" t="s">
        <v>735</v>
      </c>
      <c r="D24" s="60" t="s">
        <v>5</v>
      </c>
      <c r="E24" s="768">
        <v>100</v>
      </c>
      <c r="F24" s="99">
        <v>1.1599999999999999</v>
      </c>
      <c r="G24" s="769">
        <v>0.7</v>
      </c>
      <c r="H24" s="77">
        <v>282.76819824239993</v>
      </c>
      <c r="I24" s="76">
        <f>J5</f>
        <v>0</v>
      </c>
      <c r="J24" s="39">
        <f t="shared" si="0"/>
        <v>282.76819824239993</v>
      </c>
      <c r="K24" s="289" t="s">
        <v>521</v>
      </c>
      <c r="L24" s="149">
        <f t="shared" si="2"/>
        <v>1413.8409912119996</v>
      </c>
      <c r="M24" s="279">
        <f t="shared" si="3"/>
        <v>480.70593701207986</v>
      </c>
      <c r="N24" s="63"/>
    </row>
    <row r="25" spans="1:14" s="3" customFormat="1" ht="14.25">
      <c r="A25" s="584"/>
      <c r="B25" s="94" t="s">
        <v>485</v>
      </c>
      <c r="C25" s="73" t="s">
        <v>736</v>
      </c>
      <c r="D25" s="60" t="s">
        <v>5</v>
      </c>
      <c r="E25" s="768">
        <v>100</v>
      </c>
      <c r="F25" s="99">
        <v>1.66</v>
      </c>
      <c r="G25" s="769">
        <v>1</v>
      </c>
      <c r="H25" s="77">
        <v>326.27099797199998</v>
      </c>
      <c r="I25" s="76">
        <f>J5</f>
        <v>0</v>
      </c>
      <c r="J25" s="39">
        <f t="shared" si="0"/>
        <v>326.27099797199998</v>
      </c>
      <c r="K25" s="289">
        <f t="shared" si="1"/>
        <v>652.54199594399995</v>
      </c>
      <c r="L25" s="149">
        <f t="shared" si="2"/>
        <v>1631.3549898599999</v>
      </c>
      <c r="M25" s="279">
        <f t="shared" si="3"/>
        <v>554.66069655239994</v>
      </c>
      <c r="N25" s="63"/>
    </row>
    <row r="26" spans="1:14" s="3" customFormat="1" ht="14.25">
      <c r="A26" s="584"/>
      <c r="B26" s="95" t="s">
        <v>486</v>
      </c>
      <c r="C26" s="73" t="s">
        <v>737</v>
      </c>
      <c r="D26" s="60" t="s">
        <v>5</v>
      </c>
      <c r="E26" s="768">
        <v>150</v>
      </c>
      <c r="F26" s="99">
        <v>1.6</v>
      </c>
      <c r="G26" s="769">
        <v>0.7</v>
      </c>
      <c r="H26" s="77">
        <v>321.43735355760003</v>
      </c>
      <c r="I26" s="76">
        <f>J5</f>
        <v>0</v>
      </c>
      <c r="J26" s="39">
        <f t="shared" si="0"/>
        <v>321.43735355760003</v>
      </c>
      <c r="K26" s="289" t="s">
        <v>521</v>
      </c>
      <c r="L26" s="149">
        <f t="shared" si="2"/>
        <v>1607.1867677880002</v>
      </c>
      <c r="M26" s="279">
        <f t="shared" si="3"/>
        <v>546.44350104791999</v>
      </c>
      <c r="N26" s="63"/>
    </row>
    <row r="27" spans="1:14" s="3" customFormat="1" ht="14.25">
      <c r="A27" s="584"/>
      <c r="B27" s="95" t="s">
        <v>487</v>
      </c>
      <c r="C27" s="73" t="s">
        <v>738</v>
      </c>
      <c r="D27" s="60" t="s">
        <v>5</v>
      </c>
      <c r="E27" s="768">
        <v>150</v>
      </c>
      <c r="F27" s="99">
        <v>2.29</v>
      </c>
      <c r="G27" s="769">
        <v>1</v>
      </c>
      <c r="H27" s="77">
        <v>379.44108653040001</v>
      </c>
      <c r="I27" s="76">
        <f>J5</f>
        <v>0</v>
      </c>
      <c r="J27" s="39">
        <f t="shared" si="0"/>
        <v>379.44108653040001</v>
      </c>
      <c r="K27" s="289">
        <f t="shared" si="1"/>
        <v>758.88217306080003</v>
      </c>
      <c r="L27" s="149">
        <f t="shared" si="2"/>
        <v>1897.2054326520001</v>
      </c>
      <c r="M27" s="279">
        <f t="shared" si="3"/>
        <v>645.04984710168003</v>
      </c>
      <c r="N27" s="63"/>
    </row>
    <row r="28" spans="1:14" s="3" customFormat="1" ht="14.25">
      <c r="A28" s="584"/>
      <c r="B28" s="94" t="s">
        <v>488</v>
      </c>
      <c r="C28" s="73" t="s">
        <v>739</v>
      </c>
      <c r="D28" s="60" t="s">
        <v>5</v>
      </c>
      <c r="E28" s="768">
        <v>200</v>
      </c>
      <c r="F28" s="99">
        <v>2.0699999999999998</v>
      </c>
      <c r="G28" s="769">
        <v>0.7</v>
      </c>
      <c r="H28" s="77">
        <v>389.10837535920001</v>
      </c>
      <c r="I28" s="76">
        <f>J5</f>
        <v>0</v>
      </c>
      <c r="J28" s="39">
        <f t="shared" si="0"/>
        <v>389.10837535920001</v>
      </c>
      <c r="K28" s="289" t="s">
        <v>521</v>
      </c>
      <c r="L28" s="149">
        <f t="shared" si="2"/>
        <v>1945.541876796</v>
      </c>
      <c r="M28" s="279">
        <f t="shared" si="3"/>
        <v>661.48423811064004</v>
      </c>
      <c r="N28" s="63"/>
    </row>
    <row r="29" spans="1:14" s="3" customFormat="1" ht="14.25">
      <c r="A29" s="586"/>
      <c r="B29" s="96" t="s">
        <v>489</v>
      </c>
      <c r="C29" s="73" t="s">
        <v>740</v>
      </c>
      <c r="D29" s="60" t="s">
        <v>5</v>
      </c>
      <c r="E29" s="768">
        <v>200</v>
      </c>
      <c r="F29" s="99">
        <v>2.97</v>
      </c>
      <c r="G29" s="769">
        <v>1</v>
      </c>
      <c r="H29" s="77">
        <v>437.44481950319988</v>
      </c>
      <c r="I29" s="76">
        <f>J5</f>
        <v>0</v>
      </c>
      <c r="J29" s="39">
        <f t="shared" si="0"/>
        <v>437.44481950319988</v>
      </c>
      <c r="K29" s="289">
        <f t="shared" si="1"/>
        <v>874.88963900639976</v>
      </c>
      <c r="L29" s="149">
        <f t="shared" si="2"/>
        <v>2187.2240975159993</v>
      </c>
      <c r="M29" s="279">
        <f t="shared" si="3"/>
        <v>743.65619315543972</v>
      </c>
      <c r="N29" s="63"/>
    </row>
    <row r="30" spans="1:14" s="3" customFormat="1" ht="14.25">
      <c r="A30" s="586"/>
      <c r="B30" s="96" t="s">
        <v>490</v>
      </c>
      <c r="C30" s="73" t="s">
        <v>741</v>
      </c>
      <c r="D30" s="60" t="s">
        <v>5</v>
      </c>
      <c r="E30" s="768">
        <v>300</v>
      </c>
      <c r="F30" s="99">
        <v>3.1</v>
      </c>
      <c r="G30" s="769">
        <v>0.7</v>
      </c>
      <c r="H30" s="77">
        <v>553.4522854487999</v>
      </c>
      <c r="I30" s="76">
        <f>J5</f>
        <v>0</v>
      </c>
      <c r="J30" s="39">
        <f t="shared" si="0"/>
        <v>553.4522854487999</v>
      </c>
      <c r="K30" s="289" t="s">
        <v>521</v>
      </c>
      <c r="L30" s="149">
        <f t="shared" si="2"/>
        <v>2767.2614272439996</v>
      </c>
      <c r="M30" s="279">
        <f t="shared" si="3"/>
        <v>940.86888526295979</v>
      </c>
      <c r="N30" s="63"/>
    </row>
    <row r="31" spans="1:14" s="3" customFormat="1" ht="14.25">
      <c r="A31" s="586"/>
      <c r="B31" s="96" t="s">
        <v>491</v>
      </c>
      <c r="C31" s="73" t="s">
        <v>742</v>
      </c>
      <c r="D31" s="60" t="s">
        <v>5</v>
      </c>
      <c r="E31" s="768">
        <v>300</v>
      </c>
      <c r="F31" s="99">
        <v>4.42</v>
      </c>
      <c r="G31" s="769">
        <v>1</v>
      </c>
      <c r="H31" s="77">
        <v>633.20741828639984</v>
      </c>
      <c r="I31" s="76">
        <f>J5</f>
        <v>0</v>
      </c>
      <c r="J31" s="39">
        <f t="shared" si="0"/>
        <v>633.20741828639984</v>
      </c>
      <c r="K31" s="289">
        <f t="shared" si="1"/>
        <v>1266.4148365727997</v>
      </c>
      <c r="L31" s="149">
        <f t="shared" si="2"/>
        <v>3166.0370914319992</v>
      </c>
      <c r="M31" s="279">
        <f t="shared" si="3"/>
        <v>1076.4526110868796</v>
      </c>
      <c r="N31" s="63"/>
    </row>
    <row r="32" spans="1:14" s="3" customFormat="1" ht="14.25">
      <c r="A32" s="586"/>
      <c r="B32" s="96" t="s">
        <v>492</v>
      </c>
      <c r="C32" s="73" t="s">
        <v>743</v>
      </c>
      <c r="D32" s="60" t="s">
        <v>5</v>
      </c>
      <c r="E32" s="768">
        <v>400</v>
      </c>
      <c r="F32" s="99">
        <v>4.22</v>
      </c>
      <c r="G32" s="769">
        <v>0.7</v>
      </c>
      <c r="H32" s="77">
        <v>744.38123981759998</v>
      </c>
      <c r="I32" s="76">
        <f>J5</f>
        <v>0</v>
      </c>
      <c r="J32" s="39">
        <f t="shared" si="0"/>
        <v>744.38123981759998</v>
      </c>
      <c r="K32" s="289" t="s">
        <v>521</v>
      </c>
      <c r="L32" s="149">
        <f t="shared" si="2"/>
        <v>3721.906199088</v>
      </c>
      <c r="M32" s="279">
        <f t="shared" si="3"/>
        <v>1265.4481076899199</v>
      </c>
      <c r="N32" s="63"/>
    </row>
    <row r="33" spans="1:14" s="3" customFormat="1" ht="14.25">
      <c r="A33" s="586"/>
      <c r="B33" s="96" t="s">
        <v>493</v>
      </c>
      <c r="C33" s="73" t="s">
        <v>744</v>
      </c>
      <c r="D33" s="60" t="s">
        <v>5</v>
      </c>
      <c r="E33" s="768">
        <v>400</v>
      </c>
      <c r="F33" s="99">
        <v>6.1</v>
      </c>
      <c r="G33" s="769">
        <v>1</v>
      </c>
      <c r="H33" s="77">
        <v>841.05412810559983</v>
      </c>
      <c r="I33" s="76">
        <f>J5</f>
        <v>0</v>
      </c>
      <c r="J33" s="39">
        <f t="shared" si="0"/>
        <v>841.05412810559983</v>
      </c>
      <c r="K33" s="289">
        <f t="shared" si="1"/>
        <v>1682.1082562111997</v>
      </c>
      <c r="L33" s="149">
        <f t="shared" si="2"/>
        <v>4205.2706405279987</v>
      </c>
      <c r="M33" s="279">
        <f t="shared" si="3"/>
        <v>1429.7920177795197</v>
      </c>
      <c r="N33" s="63"/>
    </row>
    <row r="34" spans="1:14" s="3" customFormat="1" ht="14.25">
      <c r="A34" s="586"/>
      <c r="B34" s="96" t="s">
        <v>494</v>
      </c>
      <c r="C34" s="73" t="s">
        <v>745</v>
      </c>
      <c r="D34" s="60" t="s">
        <v>5</v>
      </c>
      <c r="E34" s="769">
        <v>500</v>
      </c>
      <c r="F34" s="99">
        <v>7.81</v>
      </c>
      <c r="G34" s="769">
        <v>1</v>
      </c>
      <c r="H34" s="77">
        <v>1034.3999046816</v>
      </c>
      <c r="I34" s="76">
        <f>J5</f>
        <v>0</v>
      </c>
      <c r="J34" s="39">
        <f t="shared" si="0"/>
        <v>1034.3999046816</v>
      </c>
      <c r="K34" s="289">
        <f t="shared" si="1"/>
        <v>2068.7998093632</v>
      </c>
      <c r="L34" s="149">
        <f t="shared" si="2"/>
        <v>5171.9995234079997</v>
      </c>
      <c r="M34" s="279">
        <f t="shared" si="3"/>
        <v>1758.4798379587198</v>
      </c>
      <c r="N34" s="63"/>
    </row>
    <row r="35" spans="1:14" s="3" customFormat="1" ht="14.25">
      <c r="A35" s="586"/>
      <c r="B35" s="96" t="s">
        <v>495</v>
      </c>
      <c r="C35" s="73" t="s">
        <v>746</v>
      </c>
      <c r="D35" s="60" t="s">
        <v>5</v>
      </c>
      <c r="E35" s="769">
        <v>600</v>
      </c>
      <c r="F35" s="99">
        <v>9.8000000000000007</v>
      </c>
      <c r="G35" s="769">
        <v>1</v>
      </c>
      <c r="H35" s="77">
        <v>1210.8279258072</v>
      </c>
      <c r="I35" s="76">
        <f>J5</f>
        <v>0</v>
      </c>
      <c r="J35" s="39">
        <f t="shared" si="0"/>
        <v>1210.8279258072</v>
      </c>
      <c r="K35" s="289">
        <f t="shared" si="1"/>
        <v>2421.6558516144</v>
      </c>
      <c r="L35" s="149">
        <f t="shared" si="2"/>
        <v>6054.1396290359999</v>
      </c>
      <c r="M35" s="279">
        <f t="shared" si="3"/>
        <v>2058.4074738722402</v>
      </c>
      <c r="N35" s="63"/>
    </row>
    <row r="36" spans="1:14" s="3" customFormat="1" ht="18.75">
      <c r="A36" s="2"/>
      <c r="B36" s="574"/>
      <c r="C36" s="2"/>
      <c r="D36" s="574"/>
      <c r="E36" s="756"/>
      <c r="F36" s="582"/>
      <c r="G36" s="582"/>
      <c r="H36" s="582"/>
      <c r="I36" s="574"/>
      <c r="J36" s="574"/>
      <c r="K36" s="574"/>
      <c r="L36" s="574"/>
      <c r="M36" s="574"/>
      <c r="N36" s="600" t="s">
        <v>123</v>
      </c>
    </row>
  </sheetData>
  <autoFilter ref="E5:G36"/>
  <mergeCells count="4">
    <mergeCell ref="A3:N3"/>
    <mergeCell ref="A1:A2"/>
    <mergeCell ref="B1:N2"/>
    <mergeCell ref="J5:M5"/>
  </mergeCells>
  <hyperlinks>
    <hyperlink ref="N36" location="Оглавление!A1" display="Оглавление &gt;&gt;&gt;&gt;"/>
    <hyperlink ref="N4" location="Оглавление!A1" display="Оглавление &gt;&gt;&gt;&gt;"/>
    <hyperlink ref="N5" location="Фотооглавление!A1" display="Оглавление &gt;&gt;&gt;&gt;"/>
  </hyperlinks>
  <pageMargins left="0.75" right="0.75" top="1" bottom="1" header="0.5" footer="0.5"/>
  <pageSetup paperSize="9" scale="94" orientation="portrait" r:id="rId1"/>
  <colBreaks count="2" manualBreakCount="2">
    <brk id="5" max="35" man="1"/>
    <brk id="14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9900"/>
    <outlinePr summaryBelow="0" summaryRight="0"/>
    <pageSetUpPr autoPageBreaks="0"/>
  </sheetPr>
  <dimension ref="A1:N14"/>
  <sheetViews>
    <sheetView showGridLines="0" workbookViewId="0">
      <pane ySplit="5" topLeftCell="A6" activePane="bottomLeft" state="frozen"/>
      <selection pane="bottomLeft" activeCell="Q10" sqref="Q10"/>
    </sheetView>
  </sheetViews>
  <sheetFormatPr defaultRowHeight="11.25"/>
  <cols>
    <col min="1" max="1" width="2.28515625" style="441" customWidth="1"/>
    <col min="2" max="2" width="11.7109375" style="441" customWidth="1"/>
    <col min="3" max="3" width="69.42578125" style="441" customWidth="1"/>
    <col min="4" max="4" width="3.7109375" style="442" customWidth="1"/>
    <col min="5" max="5" width="3.140625" style="442" customWidth="1"/>
    <col min="6" max="6" width="5" style="443" customWidth="1"/>
    <col min="7" max="7" width="6.5703125" style="442" customWidth="1"/>
    <col min="8" max="8" width="0.28515625" style="442" hidden="1" customWidth="1"/>
    <col min="9" max="9" width="7" style="442" customWidth="1"/>
    <col min="10" max="10" width="6.5703125" style="442" customWidth="1"/>
    <col min="11" max="11" width="7.5703125" style="442" customWidth="1"/>
    <col min="12" max="12" width="7.28515625" style="442" customWidth="1"/>
    <col min="13" max="13" width="23.7109375" style="441" customWidth="1"/>
    <col min="14" max="14" width="4" style="444" customWidth="1"/>
    <col min="15" max="16384" width="9.140625" style="444"/>
  </cols>
  <sheetData>
    <row r="1" spans="1:14" s="1" customFormat="1" ht="60.75" customHeight="1">
      <c r="A1" s="2"/>
      <c r="B1" s="2"/>
      <c r="C1" s="586"/>
      <c r="D1" s="1064" t="s">
        <v>3840</v>
      </c>
      <c r="E1" s="1065"/>
      <c r="F1" s="1065"/>
      <c r="G1" s="1065"/>
      <c r="H1" s="1065"/>
      <c r="I1" s="1065"/>
      <c r="J1" s="1065"/>
      <c r="K1" s="1065"/>
      <c r="L1" s="1065"/>
      <c r="M1" s="1065"/>
      <c r="N1" s="3"/>
    </row>
    <row r="2" spans="1:14" s="7" customFormat="1" ht="37.5" customHeight="1">
      <c r="A2" s="1008" t="s">
        <v>0</v>
      </c>
      <c r="B2" s="989" t="s">
        <v>1</v>
      </c>
      <c r="C2" s="989" t="s">
        <v>2</v>
      </c>
      <c r="D2" s="1019" t="s">
        <v>3</v>
      </c>
      <c r="E2" s="1019" t="s">
        <v>76</v>
      </c>
      <c r="F2" s="1021" t="s">
        <v>100</v>
      </c>
      <c r="G2" s="1019" t="s">
        <v>99</v>
      </c>
      <c r="H2" s="488"/>
      <c r="I2" s="488" t="s">
        <v>2417</v>
      </c>
      <c r="J2" s="488" t="s">
        <v>2423</v>
      </c>
      <c r="K2" s="488" t="s">
        <v>2424</v>
      </c>
      <c r="L2" s="488" t="s">
        <v>2425</v>
      </c>
      <c r="M2" s="750" t="s">
        <v>123</v>
      </c>
      <c r="N2" s="510"/>
    </row>
    <row r="3" spans="1:14" s="7" customFormat="1" ht="67.5" customHeight="1">
      <c r="A3" s="1008"/>
      <c r="B3" s="969"/>
      <c r="C3" s="985"/>
      <c r="D3" s="1066"/>
      <c r="E3" s="1066"/>
      <c r="F3" s="1067"/>
      <c r="G3" s="1066"/>
      <c r="H3" s="524"/>
      <c r="I3" s="979">
        <f>Оглавление!D3</f>
        <v>0</v>
      </c>
      <c r="J3" s="980"/>
      <c r="K3" s="980"/>
      <c r="L3" s="981"/>
      <c r="M3" s="761" t="s">
        <v>1679</v>
      </c>
      <c r="N3" s="510"/>
    </row>
    <row r="4" spans="1:14" s="5" customFormat="1" ht="50.25" customHeight="1">
      <c r="A4" s="563"/>
      <c r="B4" s="1008" t="s">
        <v>3853</v>
      </c>
      <c r="C4" s="1008"/>
      <c r="D4" s="1008"/>
      <c r="E4" s="1008"/>
      <c r="F4" s="1008"/>
      <c r="G4" s="1008"/>
      <c r="H4" s="1008"/>
      <c r="I4" s="1008"/>
      <c r="J4" s="1008"/>
      <c r="K4" s="1008"/>
      <c r="L4" s="1008"/>
      <c r="M4" s="1008"/>
      <c r="N4" s="49"/>
    </row>
    <row r="5" spans="1:14" s="5" customFormat="1" ht="34.5" customHeight="1">
      <c r="A5" s="585" t="s">
        <v>122</v>
      </c>
      <c r="B5" s="984" t="s">
        <v>497</v>
      </c>
      <c r="C5" s="984"/>
      <c r="D5" s="984"/>
      <c r="E5" s="984"/>
      <c r="F5" s="984"/>
      <c r="G5" s="984"/>
      <c r="H5" s="984"/>
      <c r="I5" s="984"/>
      <c r="J5" s="984"/>
      <c r="K5" s="984"/>
      <c r="L5" s="984"/>
      <c r="M5" s="984"/>
      <c r="N5" s="49"/>
    </row>
    <row r="6" spans="1:14" s="3" customFormat="1" ht="12.75">
      <c r="A6" s="586"/>
      <c r="B6" s="92" t="s">
        <v>1285</v>
      </c>
      <c r="C6" s="92" t="s">
        <v>1286</v>
      </c>
      <c r="D6" s="48" t="s">
        <v>4</v>
      </c>
      <c r="E6" s="32">
        <v>6</v>
      </c>
      <c r="F6" s="48">
        <v>0.24</v>
      </c>
      <c r="G6" s="90">
        <v>100.61004800000002</v>
      </c>
      <c r="H6" s="33">
        <f>I3</f>
        <v>0</v>
      </c>
      <c r="I6" s="77">
        <f t="shared" ref="I6:I13" si="0">G6*(1-H6)</f>
        <v>100.61004800000002</v>
      </c>
      <c r="J6" s="289">
        <f>I6*2</f>
        <v>201.22009600000004</v>
      </c>
      <c r="K6" s="149">
        <f>I6*5</f>
        <v>503.05024000000009</v>
      </c>
      <c r="L6" s="279">
        <f>I6*1.7</f>
        <v>171.03708160000002</v>
      </c>
      <c r="M6" s="32"/>
    </row>
    <row r="7" spans="1:14" s="3" customFormat="1" ht="12.75">
      <c r="A7" s="586"/>
      <c r="B7" s="91" t="s">
        <v>1217</v>
      </c>
      <c r="C7" s="91" t="s">
        <v>1287</v>
      </c>
      <c r="D7" s="48" t="s">
        <v>4</v>
      </c>
      <c r="E7" s="32">
        <v>6</v>
      </c>
      <c r="F7" s="48">
        <v>0.35</v>
      </c>
      <c r="G7" s="90">
        <v>113.18630400000001</v>
      </c>
      <c r="H7" s="33">
        <f>I3</f>
        <v>0</v>
      </c>
      <c r="I7" s="77">
        <f t="shared" si="0"/>
        <v>113.18630400000001</v>
      </c>
      <c r="J7" s="289">
        <f t="shared" ref="J7:J13" si="1">I7*2</f>
        <v>226.37260800000001</v>
      </c>
      <c r="K7" s="149">
        <f t="shared" ref="K7:K13" si="2">I7*5</f>
        <v>565.93152000000009</v>
      </c>
      <c r="L7" s="279">
        <f t="shared" ref="L7:L13" si="3">I7*1.7</f>
        <v>192.41671680000002</v>
      </c>
      <c r="M7" s="32"/>
    </row>
    <row r="8" spans="1:14" s="3" customFormat="1" ht="12.75">
      <c r="A8" s="586"/>
      <c r="B8" s="91" t="s">
        <v>1218</v>
      </c>
      <c r="C8" s="91" t="s">
        <v>1288</v>
      </c>
      <c r="D8" s="48" t="s">
        <v>4</v>
      </c>
      <c r="E8" s="32">
        <v>6</v>
      </c>
      <c r="F8" s="48">
        <v>0.49</v>
      </c>
      <c r="G8" s="90">
        <v>116.33036800000004</v>
      </c>
      <c r="H8" s="33">
        <f>I3</f>
        <v>0</v>
      </c>
      <c r="I8" s="77">
        <f t="shared" si="0"/>
        <v>116.33036800000004</v>
      </c>
      <c r="J8" s="289">
        <f t="shared" si="1"/>
        <v>232.66073600000007</v>
      </c>
      <c r="K8" s="149">
        <f t="shared" si="2"/>
        <v>581.65184000000022</v>
      </c>
      <c r="L8" s="279">
        <f t="shared" si="3"/>
        <v>197.76162560000006</v>
      </c>
      <c r="M8" s="32"/>
    </row>
    <row r="9" spans="1:14" s="3" customFormat="1" ht="12.75">
      <c r="A9" s="586"/>
      <c r="B9" s="91" t="s">
        <v>1219</v>
      </c>
      <c r="C9" s="91" t="s">
        <v>1289</v>
      </c>
      <c r="D9" s="48" t="s">
        <v>4</v>
      </c>
      <c r="E9" s="32">
        <v>6</v>
      </c>
      <c r="F9" s="48">
        <v>0.52</v>
      </c>
      <c r="G9" s="90">
        <v>128.90662400000002</v>
      </c>
      <c r="H9" s="33">
        <f>I3</f>
        <v>0</v>
      </c>
      <c r="I9" s="77">
        <f t="shared" si="0"/>
        <v>128.90662400000002</v>
      </c>
      <c r="J9" s="289">
        <f t="shared" si="1"/>
        <v>257.81324800000004</v>
      </c>
      <c r="K9" s="149">
        <f t="shared" si="2"/>
        <v>644.53312000000005</v>
      </c>
      <c r="L9" s="279">
        <f t="shared" si="3"/>
        <v>219.14126080000003</v>
      </c>
      <c r="M9" s="32"/>
    </row>
    <row r="10" spans="1:14" s="3" customFormat="1" ht="12.75">
      <c r="A10" s="586"/>
      <c r="B10" s="91" t="s">
        <v>1220</v>
      </c>
      <c r="C10" s="91" t="s">
        <v>1290</v>
      </c>
      <c r="D10" s="48" t="s">
        <v>4</v>
      </c>
      <c r="E10" s="32">
        <v>6</v>
      </c>
      <c r="F10" s="48">
        <v>0.55000000000000004</v>
      </c>
      <c r="G10" s="90">
        <v>147.77100800000002</v>
      </c>
      <c r="H10" s="33">
        <f>I3</f>
        <v>0</v>
      </c>
      <c r="I10" s="77">
        <f t="shared" si="0"/>
        <v>147.77100800000002</v>
      </c>
      <c r="J10" s="289">
        <f t="shared" si="1"/>
        <v>295.54201600000005</v>
      </c>
      <c r="K10" s="149">
        <f t="shared" si="2"/>
        <v>738.85504000000014</v>
      </c>
      <c r="L10" s="279">
        <f t="shared" si="3"/>
        <v>251.21071360000002</v>
      </c>
      <c r="M10" s="32"/>
    </row>
    <row r="11" spans="1:14" s="3" customFormat="1" ht="25.5">
      <c r="A11" s="586"/>
      <c r="B11" s="91" t="s">
        <v>1221</v>
      </c>
      <c r="C11" s="91" t="s">
        <v>1291</v>
      </c>
      <c r="D11" s="48" t="s">
        <v>4</v>
      </c>
      <c r="E11" s="32">
        <v>6</v>
      </c>
      <c r="F11" s="48">
        <v>0.68</v>
      </c>
      <c r="G11" s="90">
        <v>169.77945600000007</v>
      </c>
      <c r="H11" s="33">
        <f>I3</f>
        <v>0</v>
      </c>
      <c r="I11" s="77">
        <f t="shared" si="0"/>
        <v>169.77945600000007</v>
      </c>
      <c r="J11" s="289">
        <f t="shared" si="1"/>
        <v>339.55891200000013</v>
      </c>
      <c r="K11" s="149">
        <f t="shared" si="2"/>
        <v>848.89728000000036</v>
      </c>
      <c r="L11" s="279">
        <f t="shared" si="3"/>
        <v>288.62507520000008</v>
      </c>
      <c r="M11" s="32"/>
    </row>
    <row r="12" spans="1:14" s="3" customFormat="1" ht="25.5">
      <c r="A12" s="586"/>
      <c r="B12" s="91" t="s">
        <v>1222</v>
      </c>
      <c r="C12" s="91" t="s">
        <v>1292</v>
      </c>
      <c r="D12" s="48" t="s">
        <v>4</v>
      </c>
      <c r="E12" s="32">
        <v>6</v>
      </c>
      <c r="F12" s="48">
        <v>0.98</v>
      </c>
      <c r="G12" s="90">
        <v>220.08448000000004</v>
      </c>
      <c r="H12" s="33">
        <f>I3</f>
        <v>0</v>
      </c>
      <c r="I12" s="77">
        <f t="shared" si="0"/>
        <v>220.08448000000004</v>
      </c>
      <c r="J12" s="289">
        <f t="shared" si="1"/>
        <v>440.16896000000008</v>
      </c>
      <c r="K12" s="149">
        <f t="shared" si="2"/>
        <v>1100.4224000000002</v>
      </c>
      <c r="L12" s="279">
        <f t="shared" si="3"/>
        <v>374.14361600000007</v>
      </c>
      <c r="M12" s="32"/>
    </row>
    <row r="13" spans="1:14" s="3" customFormat="1" ht="25.5">
      <c r="A13" s="586"/>
      <c r="B13" s="91" t="s">
        <v>1223</v>
      </c>
      <c r="C13" s="91" t="s">
        <v>1293</v>
      </c>
      <c r="D13" s="48" t="s">
        <v>4</v>
      </c>
      <c r="E13" s="32">
        <v>6</v>
      </c>
      <c r="F13" s="48">
        <v>1.36</v>
      </c>
      <c r="G13" s="90">
        <v>282.96576000000005</v>
      </c>
      <c r="H13" s="33">
        <f>I3</f>
        <v>0</v>
      </c>
      <c r="I13" s="77">
        <f t="shared" si="0"/>
        <v>282.96576000000005</v>
      </c>
      <c r="J13" s="289">
        <f t="shared" si="1"/>
        <v>565.93152000000009</v>
      </c>
      <c r="K13" s="149">
        <f t="shared" si="2"/>
        <v>1414.8288000000002</v>
      </c>
      <c r="L13" s="279">
        <f t="shared" si="3"/>
        <v>481.04179200000004</v>
      </c>
      <c r="M13" s="32"/>
    </row>
    <row r="14" spans="1:14" s="3" customFormat="1" ht="28.5" customHeight="1">
      <c r="A14" s="586"/>
      <c r="B14" s="2"/>
      <c r="C14" s="2"/>
      <c r="D14" s="1063"/>
      <c r="E14" s="1063"/>
      <c r="F14" s="1063"/>
      <c r="G14" s="574"/>
      <c r="H14" s="574"/>
      <c r="I14" s="574"/>
      <c r="J14" s="574"/>
      <c r="K14" s="574"/>
      <c r="L14" s="574"/>
      <c r="M14" s="2"/>
    </row>
  </sheetData>
  <mergeCells count="12">
    <mergeCell ref="D14:F14"/>
    <mergeCell ref="D1:M1"/>
    <mergeCell ref="B5:M5"/>
    <mergeCell ref="B4:M4"/>
    <mergeCell ref="A2:A3"/>
    <mergeCell ref="B2:B3"/>
    <mergeCell ref="C2:C3"/>
    <mergeCell ref="I3:L3"/>
    <mergeCell ref="D2:D3"/>
    <mergeCell ref="E2:E3"/>
    <mergeCell ref="F2:F3"/>
    <mergeCell ref="G2:G3"/>
  </mergeCells>
  <hyperlinks>
    <hyperlink ref="M2" location="Оглавление!A1" display="Оглавление &gt;&gt;&gt;&gt;"/>
    <hyperlink ref="M3" location="Фотооглавление!A1" display="Оглавление &gt;&gt;&gt;&gt;"/>
  </hyperlinks>
  <pageMargins left="0" right="0" top="0" bottom="0" header="0" footer="0"/>
  <pageSetup paperSize="9" scale="93" orientation="landscape" r:id="rId1"/>
  <colBreaks count="1" manualBreakCount="1">
    <brk id="13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9900"/>
    <outlinePr summaryBelow="0" summaryRight="0"/>
    <pageSetUpPr autoPageBreaks="0"/>
  </sheetPr>
  <dimension ref="A1:O67"/>
  <sheetViews>
    <sheetView showGridLines="0" workbookViewId="0">
      <pane ySplit="3" topLeftCell="A4" activePane="bottomLeft" state="frozen"/>
      <selection activeCell="C25" sqref="C25"/>
      <selection pane="bottomLeft" activeCell="U17" sqref="U17"/>
    </sheetView>
  </sheetViews>
  <sheetFormatPr defaultRowHeight="12.75"/>
  <cols>
    <col min="1" max="1" width="2" style="445" customWidth="1"/>
    <col min="2" max="2" width="13.28515625" style="446" customWidth="1"/>
    <col min="3" max="3" width="60.140625" style="445" customWidth="1"/>
    <col min="4" max="4" width="2.85546875" style="446" customWidth="1"/>
    <col min="5" max="5" width="3" style="446" customWidth="1"/>
    <col min="6" max="6" width="9.85546875" style="447" customWidth="1"/>
    <col min="7" max="7" width="4.85546875" style="461" customWidth="1"/>
    <col min="8" max="8" width="7.28515625" style="446" customWidth="1"/>
    <col min="9" max="9" width="5.28515625" style="448" hidden="1" customWidth="1"/>
    <col min="10" max="10" width="7.85546875" style="446" customWidth="1"/>
    <col min="11" max="11" width="7.42578125" style="446" customWidth="1"/>
    <col min="12" max="12" width="8" style="446" customWidth="1"/>
    <col min="13" max="13" width="8.42578125" style="446" customWidth="1"/>
    <col min="14" max="14" width="19.140625" style="449" customWidth="1"/>
    <col min="15" max="15" width="4" style="121" customWidth="1"/>
    <col min="16" max="16384" width="9.140625" style="444"/>
  </cols>
  <sheetData>
    <row r="1" spans="1:15" s="1" customFormat="1" ht="63.75" customHeight="1">
      <c r="A1" s="918"/>
      <c r="B1" s="1077"/>
      <c r="C1" s="1077"/>
      <c r="D1" s="1078" t="s">
        <v>3840</v>
      </c>
      <c r="E1" s="1079"/>
      <c r="F1" s="1079"/>
      <c r="G1" s="1079"/>
      <c r="H1" s="1079"/>
      <c r="I1" s="1079"/>
      <c r="J1" s="1079"/>
      <c r="K1" s="1079"/>
      <c r="L1" s="1079"/>
      <c r="M1" s="1079"/>
      <c r="N1" s="1080"/>
      <c r="O1" s="121"/>
    </row>
    <row r="2" spans="1:15" s="7" customFormat="1" ht="46.5" customHeight="1">
      <c r="A2" s="1068" t="s">
        <v>0</v>
      </c>
      <c r="B2" s="1008" t="s">
        <v>1</v>
      </c>
      <c r="C2" s="1008" t="s">
        <v>2</v>
      </c>
      <c r="D2" s="982" t="s">
        <v>3</v>
      </c>
      <c r="E2" s="982" t="s">
        <v>76</v>
      </c>
      <c r="F2" s="983" t="s">
        <v>126</v>
      </c>
      <c r="G2" s="983" t="s">
        <v>100</v>
      </c>
      <c r="H2" s="982" t="s">
        <v>99</v>
      </c>
      <c r="I2" s="607"/>
      <c r="J2" s="814" t="s">
        <v>2417</v>
      </c>
      <c r="K2" s="927" t="s">
        <v>2423</v>
      </c>
      <c r="L2" s="930" t="s">
        <v>3810</v>
      </c>
      <c r="M2" s="816" t="s">
        <v>2425</v>
      </c>
      <c r="N2" s="919" t="s">
        <v>3845</v>
      </c>
      <c r="O2" s="462"/>
    </row>
    <row r="3" spans="1:15" s="7" customFormat="1" ht="26.25" customHeight="1" thickBot="1">
      <c r="A3" s="1069"/>
      <c r="B3" s="969"/>
      <c r="C3" s="969"/>
      <c r="D3" s="982"/>
      <c r="E3" s="982"/>
      <c r="F3" s="983"/>
      <c r="G3" s="983"/>
      <c r="H3" s="982"/>
      <c r="I3" s="839"/>
      <c r="J3" s="1073">
        <f>Оглавление!D3</f>
        <v>0</v>
      </c>
      <c r="K3" s="1074"/>
      <c r="L3" s="1074"/>
      <c r="M3" s="1075"/>
      <c r="N3" s="920" t="s">
        <v>3846</v>
      </c>
      <c r="O3" s="462"/>
    </row>
    <row r="4" spans="1:15" s="5" customFormat="1" ht="38.25" customHeight="1" thickBot="1">
      <c r="A4" s="921"/>
      <c r="B4" s="996" t="s">
        <v>2842</v>
      </c>
      <c r="C4" s="996"/>
      <c r="D4" s="996"/>
      <c r="E4" s="996"/>
      <c r="F4" s="996"/>
      <c r="G4" s="996"/>
      <c r="H4" s="996"/>
      <c r="I4" s="996"/>
      <c r="J4" s="1071" t="s">
        <v>1495</v>
      </c>
      <c r="K4" s="1071"/>
      <c r="L4" s="1071"/>
      <c r="M4" s="1071"/>
      <c r="N4" s="1072"/>
      <c r="O4" s="463"/>
    </row>
    <row r="5" spans="1:15" s="4" customFormat="1" ht="13.5" thickBot="1">
      <c r="A5" s="897"/>
      <c r="B5" s="8" t="s">
        <v>3811</v>
      </c>
      <c r="C5" s="8" t="s">
        <v>3812</v>
      </c>
      <c r="D5" s="464" t="s">
        <v>5</v>
      </c>
      <c r="E5" s="151">
        <v>5</v>
      </c>
      <c r="F5" s="611" t="s">
        <v>1688</v>
      </c>
      <c r="G5" s="144">
        <v>0.1</v>
      </c>
      <c r="H5" s="618">
        <v>55</v>
      </c>
      <c r="I5" s="458">
        <f>J3</f>
        <v>0</v>
      </c>
      <c r="J5" s="298">
        <f t="shared" ref="J5" si="0">H5*(1-I5)</f>
        <v>55</v>
      </c>
      <c r="K5" s="290">
        <f>J5*1.8</f>
        <v>99</v>
      </c>
      <c r="L5" s="287">
        <f>J5*4.2</f>
        <v>231</v>
      </c>
      <c r="M5" s="280">
        <f>J5*1.7</f>
        <v>93.5</v>
      </c>
      <c r="N5" s="899"/>
      <c r="O5" s="24"/>
    </row>
    <row r="6" spans="1:15" s="4" customFormat="1">
      <c r="A6" s="897"/>
      <c r="B6" s="12" t="s">
        <v>101</v>
      </c>
      <c r="C6" s="145" t="s">
        <v>3813</v>
      </c>
      <c r="D6" s="146" t="s">
        <v>5</v>
      </c>
      <c r="E6" s="140">
        <v>5</v>
      </c>
      <c r="F6" s="612" t="s">
        <v>1688</v>
      </c>
      <c r="G6" s="11">
        <v>0.14000000000000001</v>
      </c>
      <c r="H6" s="619">
        <v>58.737909208891004</v>
      </c>
      <c r="I6" s="295">
        <f>J3</f>
        <v>0</v>
      </c>
      <c r="J6" s="298">
        <f t="shared" ref="J6:J20" si="1">H6*(1-I6)</f>
        <v>58.737909208891004</v>
      </c>
      <c r="K6" s="290">
        <f>J6*1.8</f>
        <v>105.72823657600381</v>
      </c>
      <c r="L6" s="287">
        <f>J6*4.2</f>
        <v>246.69921867734223</v>
      </c>
      <c r="M6" s="280">
        <f>J6*1.7</f>
        <v>99.854445655114702</v>
      </c>
      <c r="N6" s="899"/>
      <c r="O6" s="24"/>
    </row>
    <row r="7" spans="1:15" s="4" customFormat="1">
      <c r="A7" s="897"/>
      <c r="B7" s="12" t="s">
        <v>102</v>
      </c>
      <c r="C7" s="12" t="s">
        <v>3814</v>
      </c>
      <c r="D7" s="837" t="s">
        <v>5</v>
      </c>
      <c r="E7" s="22">
        <v>5</v>
      </c>
      <c r="F7" s="611" t="s">
        <v>1688</v>
      </c>
      <c r="G7" s="14">
        <v>0.16</v>
      </c>
      <c r="H7" s="620">
        <v>76.975800000000021</v>
      </c>
      <c r="I7" s="296">
        <f>J3</f>
        <v>0</v>
      </c>
      <c r="J7" s="299">
        <f t="shared" si="1"/>
        <v>76.975800000000021</v>
      </c>
      <c r="K7" s="265">
        <f t="shared" ref="K7:K12" si="2">J7*1.8</f>
        <v>138.55644000000004</v>
      </c>
      <c r="L7" s="284">
        <f t="shared" ref="L7:L20" si="3">J7*4.2</f>
        <v>323.29836000000012</v>
      </c>
      <c r="M7" s="291">
        <f t="shared" ref="M7:M66" si="4">J7*1.7</f>
        <v>130.85886000000002</v>
      </c>
      <c r="N7" s="899"/>
      <c r="O7" s="24"/>
    </row>
    <row r="8" spans="1:15" s="4" customFormat="1">
      <c r="A8" s="897"/>
      <c r="B8" s="12" t="s">
        <v>103</v>
      </c>
      <c r="C8" s="12" t="s">
        <v>3815</v>
      </c>
      <c r="D8" s="837" t="s">
        <v>5</v>
      </c>
      <c r="E8" s="22">
        <v>5</v>
      </c>
      <c r="F8" s="613" t="s">
        <v>1689</v>
      </c>
      <c r="G8" s="14">
        <v>0.255</v>
      </c>
      <c r="H8" s="620">
        <v>88</v>
      </c>
      <c r="I8" s="296">
        <f>J3</f>
        <v>0</v>
      </c>
      <c r="J8" s="299">
        <f t="shared" si="1"/>
        <v>88</v>
      </c>
      <c r="K8" s="265">
        <f t="shared" si="2"/>
        <v>158.4</v>
      </c>
      <c r="L8" s="284">
        <f t="shared" si="3"/>
        <v>369.6</v>
      </c>
      <c r="M8" s="291">
        <f t="shared" si="4"/>
        <v>149.6</v>
      </c>
      <c r="N8" s="899"/>
      <c r="O8" s="24"/>
    </row>
    <row r="9" spans="1:15" s="5" customFormat="1">
      <c r="A9" s="897"/>
      <c r="B9" s="12" t="s">
        <v>19</v>
      </c>
      <c r="C9" s="12" t="s">
        <v>3816</v>
      </c>
      <c r="D9" s="837" t="s">
        <v>5</v>
      </c>
      <c r="E9" s="22">
        <v>5</v>
      </c>
      <c r="F9" s="613" t="s">
        <v>1689</v>
      </c>
      <c r="G9" s="14">
        <v>0.5</v>
      </c>
      <c r="H9" s="620">
        <v>116.60000000000001</v>
      </c>
      <c r="I9" s="296">
        <f>J3</f>
        <v>0</v>
      </c>
      <c r="J9" s="299">
        <f t="shared" si="1"/>
        <v>116.60000000000001</v>
      </c>
      <c r="K9" s="265">
        <f t="shared" si="2"/>
        <v>209.88000000000002</v>
      </c>
      <c r="L9" s="284">
        <f t="shared" si="3"/>
        <v>489.72000000000008</v>
      </c>
      <c r="M9" s="291">
        <f t="shared" si="4"/>
        <v>198.22</v>
      </c>
      <c r="N9" s="899"/>
      <c r="O9" s="463"/>
    </row>
    <row r="10" spans="1:15" s="4" customFormat="1">
      <c r="A10" s="897"/>
      <c r="B10" s="12" t="s">
        <v>104</v>
      </c>
      <c r="C10" s="12" t="s">
        <v>3817</v>
      </c>
      <c r="D10" s="837" t="s">
        <v>5</v>
      </c>
      <c r="E10" s="22">
        <v>5</v>
      </c>
      <c r="F10" s="613" t="s">
        <v>1689</v>
      </c>
      <c r="G10" s="14">
        <v>0.68</v>
      </c>
      <c r="H10" s="620">
        <v>176</v>
      </c>
      <c r="I10" s="296">
        <f>J3</f>
        <v>0</v>
      </c>
      <c r="J10" s="299">
        <f t="shared" si="1"/>
        <v>176</v>
      </c>
      <c r="K10" s="265">
        <f t="shared" si="2"/>
        <v>316.8</v>
      </c>
      <c r="L10" s="284">
        <f t="shared" si="3"/>
        <v>739.2</v>
      </c>
      <c r="M10" s="291">
        <f t="shared" si="4"/>
        <v>299.2</v>
      </c>
      <c r="N10" s="899"/>
      <c r="O10" s="24"/>
    </row>
    <row r="11" spans="1:15" s="4" customFormat="1">
      <c r="A11" s="897"/>
      <c r="B11" s="12" t="s">
        <v>105</v>
      </c>
      <c r="C11" s="12" t="s">
        <v>3818</v>
      </c>
      <c r="D11" s="837" t="s">
        <v>5</v>
      </c>
      <c r="E11" s="22">
        <v>5</v>
      </c>
      <c r="F11" s="613" t="s">
        <v>1689</v>
      </c>
      <c r="G11" s="14">
        <v>0.82</v>
      </c>
      <c r="H11" s="620">
        <v>224.64397962677003</v>
      </c>
      <c r="I11" s="296">
        <f>J3</f>
        <v>0</v>
      </c>
      <c r="J11" s="299">
        <f t="shared" si="1"/>
        <v>224.64397962677003</v>
      </c>
      <c r="K11" s="265">
        <f t="shared" si="2"/>
        <v>404.35916332818607</v>
      </c>
      <c r="L11" s="284">
        <f t="shared" si="3"/>
        <v>943.50471443243418</v>
      </c>
      <c r="M11" s="291">
        <f t="shared" si="4"/>
        <v>381.89476536550904</v>
      </c>
      <c r="N11" s="899"/>
      <c r="O11" s="24"/>
    </row>
    <row r="12" spans="1:15" s="5" customFormat="1">
      <c r="A12" s="897"/>
      <c r="B12" s="12" t="s">
        <v>106</v>
      </c>
      <c r="C12" s="15" t="s">
        <v>3819</v>
      </c>
      <c r="D12" s="86" t="s">
        <v>5</v>
      </c>
      <c r="E12" s="168">
        <v>5</v>
      </c>
      <c r="F12" s="613" t="s">
        <v>1689</v>
      </c>
      <c r="G12" s="14">
        <v>1</v>
      </c>
      <c r="H12" s="621">
        <v>263.98618271377001</v>
      </c>
      <c r="I12" s="297">
        <f>J3</f>
        <v>0</v>
      </c>
      <c r="J12" s="299">
        <f t="shared" si="1"/>
        <v>263.98618271377001</v>
      </c>
      <c r="K12" s="265">
        <f t="shared" si="2"/>
        <v>475.17512888478603</v>
      </c>
      <c r="L12" s="284">
        <f t="shared" si="3"/>
        <v>1108.7419673978341</v>
      </c>
      <c r="M12" s="291">
        <f t="shared" si="4"/>
        <v>448.77651061340902</v>
      </c>
      <c r="N12" s="899"/>
      <c r="O12" s="463"/>
    </row>
    <row r="13" spans="1:15" s="5" customFormat="1" ht="16.5" customHeight="1">
      <c r="A13" s="897"/>
      <c r="B13" s="610" t="s">
        <v>2836</v>
      </c>
      <c r="C13" s="18" t="s">
        <v>2830</v>
      </c>
      <c r="D13" s="837" t="s">
        <v>5</v>
      </c>
      <c r="E13" s="170">
        <v>16</v>
      </c>
      <c r="F13" s="613" t="s">
        <v>1690</v>
      </c>
      <c r="G13" s="171">
        <v>0.48399999999999999</v>
      </c>
      <c r="H13" s="620">
        <v>186</v>
      </c>
      <c r="I13" s="296">
        <f>J3</f>
        <v>0</v>
      </c>
      <c r="J13" s="299">
        <f t="shared" ref="J13:J14" si="5">H13*(1-I13)</f>
        <v>186</v>
      </c>
      <c r="K13" s="265">
        <f>J13*1.2</f>
        <v>223.2</v>
      </c>
      <c r="L13" s="284">
        <f t="shared" si="3"/>
        <v>781.2</v>
      </c>
      <c r="M13" s="291">
        <f t="shared" si="4"/>
        <v>316.2</v>
      </c>
      <c r="N13" s="899"/>
      <c r="O13" s="463"/>
    </row>
    <row r="14" spans="1:15" s="5" customFormat="1" ht="16.5" customHeight="1">
      <c r="A14" s="897"/>
      <c r="B14" s="610" t="s">
        <v>3192</v>
      </c>
      <c r="C14" s="18" t="s">
        <v>3193</v>
      </c>
      <c r="D14" s="837" t="s">
        <v>5</v>
      </c>
      <c r="E14" s="170">
        <v>16</v>
      </c>
      <c r="F14" s="613" t="s">
        <v>1690</v>
      </c>
      <c r="G14" s="171">
        <v>0.56000000000000005</v>
      </c>
      <c r="H14" s="620">
        <v>190</v>
      </c>
      <c r="I14" s="296">
        <f>I13</f>
        <v>0</v>
      </c>
      <c r="J14" s="299">
        <f t="shared" si="5"/>
        <v>190</v>
      </c>
      <c r="K14" s="265">
        <f t="shared" ref="K14" si="6">J14*1.2</f>
        <v>228</v>
      </c>
      <c r="L14" s="284">
        <f t="shared" ref="L14" si="7">J14*4.2</f>
        <v>798</v>
      </c>
      <c r="M14" s="291">
        <f t="shared" ref="M14" si="8">J14*1.7</f>
        <v>323</v>
      </c>
      <c r="N14" s="899"/>
      <c r="O14" s="463"/>
    </row>
    <row r="15" spans="1:15" s="5" customFormat="1" ht="16.5" customHeight="1">
      <c r="A15" s="897"/>
      <c r="B15" s="610" t="s">
        <v>2837</v>
      </c>
      <c r="C15" s="18" t="s">
        <v>2831</v>
      </c>
      <c r="D15" s="837" t="s">
        <v>5</v>
      </c>
      <c r="E15" s="170">
        <v>16</v>
      </c>
      <c r="F15" s="613" t="s">
        <v>1690</v>
      </c>
      <c r="G15" s="171">
        <v>0.61499999999999999</v>
      </c>
      <c r="H15" s="620">
        <v>196</v>
      </c>
      <c r="I15" s="296">
        <f>J3</f>
        <v>0</v>
      </c>
      <c r="J15" s="299">
        <f t="shared" si="1"/>
        <v>196</v>
      </c>
      <c r="K15" s="265">
        <f t="shared" ref="K15:K20" si="9">J15*1.2</f>
        <v>235.2</v>
      </c>
      <c r="L15" s="284">
        <f t="shared" si="3"/>
        <v>823.2</v>
      </c>
      <c r="M15" s="291">
        <f t="shared" si="4"/>
        <v>333.2</v>
      </c>
      <c r="N15" s="899"/>
      <c r="O15" s="463"/>
    </row>
    <row r="16" spans="1:15" s="4" customFormat="1" ht="16.5" customHeight="1">
      <c r="A16" s="897"/>
      <c r="B16" s="610" t="s">
        <v>2838</v>
      </c>
      <c r="C16" s="18" t="s">
        <v>2832</v>
      </c>
      <c r="D16" s="837" t="s">
        <v>5</v>
      </c>
      <c r="E16" s="170">
        <v>8</v>
      </c>
      <c r="F16" s="613" t="s">
        <v>1690</v>
      </c>
      <c r="G16" s="171">
        <v>0.86</v>
      </c>
      <c r="H16" s="620">
        <v>260</v>
      </c>
      <c r="I16" s="296">
        <f>J3</f>
        <v>0</v>
      </c>
      <c r="J16" s="299">
        <f t="shared" si="1"/>
        <v>260</v>
      </c>
      <c r="K16" s="265">
        <f t="shared" si="9"/>
        <v>312</v>
      </c>
      <c r="L16" s="284">
        <f t="shared" si="3"/>
        <v>1092</v>
      </c>
      <c r="M16" s="291">
        <f t="shared" si="4"/>
        <v>442</v>
      </c>
      <c r="N16" s="899"/>
      <c r="O16" s="24"/>
    </row>
    <row r="17" spans="1:15" s="4" customFormat="1" ht="16.5" customHeight="1">
      <c r="A17" s="897"/>
      <c r="B17" s="610" t="s">
        <v>2839</v>
      </c>
      <c r="C17" s="18" t="s">
        <v>2833</v>
      </c>
      <c r="D17" s="837" t="s">
        <v>5</v>
      </c>
      <c r="E17" s="170">
        <v>4</v>
      </c>
      <c r="F17" s="613" t="s">
        <v>1690</v>
      </c>
      <c r="G17" s="171">
        <v>1.04</v>
      </c>
      <c r="H17" s="620">
        <v>330</v>
      </c>
      <c r="I17" s="296">
        <f>J3</f>
        <v>0</v>
      </c>
      <c r="J17" s="299">
        <f t="shared" si="1"/>
        <v>330</v>
      </c>
      <c r="K17" s="265">
        <f t="shared" si="9"/>
        <v>396</v>
      </c>
      <c r="L17" s="284">
        <f t="shared" si="3"/>
        <v>1386</v>
      </c>
      <c r="M17" s="291">
        <f t="shared" si="4"/>
        <v>561</v>
      </c>
      <c r="N17" s="899"/>
      <c r="O17" s="24"/>
    </row>
    <row r="18" spans="1:15" s="4" customFormat="1" ht="16.5" customHeight="1">
      <c r="A18" s="897"/>
      <c r="B18" s="610" t="s">
        <v>2840</v>
      </c>
      <c r="C18" s="18" t="s">
        <v>2834</v>
      </c>
      <c r="D18" s="837" t="s">
        <v>5</v>
      </c>
      <c r="E18" s="170">
        <v>4</v>
      </c>
      <c r="F18" s="613" t="s">
        <v>1691</v>
      </c>
      <c r="G18" s="171">
        <v>1.18</v>
      </c>
      <c r="H18" s="620">
        <v>424</v>
      </c>
      <c r="I18" s="296">
        <f>J3</f>
        <v>0</v>
      </c>
      <c r="J18" s="299">
        <f t="shared" si="1"/>
        <v>424</v>
      </c>
      <c r="K18" s="265">
        <f t="shared" si="9"/>
        <v>508.79999999999995</v>
      </c>
      <c r="L18" s="284">
        <f t="shared" si="3"/>
        <v>1780.8000000000002</v>
      </c>
      <c r="M18" s="291">
        <f t="shared" si="4"/>
        <v>720.8</v>
      </c>
      <c r="N18" s="899"/>
      <c r="O18" s="24"/>
    </row>
    <row r="19" spans="1:15" s="4" customFormat="1" ht="16.5" customHeight="1" thickBot="1">
      <c r="A19" s="897"/>
      <c r="B19" s="610" t="s">
        <v>2841</v>
      </c>
      <c r="C19" s="142" t="s">
        <v>2835</v>
      </c>
      <c r="D19" s="143" t="s">
        <v>5</v>
      </c>
      <c r="E19" s="194">
        <v>4</v>
      </c>
      <c r="F19" s="614" t="s">
        <v>1691</v>
      </c>
      <c r="G19" s="195">
        <v>1.3599999999999999</v>
      </c>
      <c r="H19" s="622">
        <v>490</v>
      </c>
      <c r="I19" s="296">
        <f>J3</f>
        <v>0</v>
      </c>
      <c r="J19" s="300">
        <f t="shared" ref="J19" si="10">H19*(1-I19)</f>
        <v>490</v>
      </c>
      <c r="K19" s="265">
        <f t="shared" ref="K19" si="11">J19*1.2</f>
        <v>588</v>
      </c>
      <c r="L19" s="293">
        <f t="shared" ref="L19" si="12">J19*4.2</f>
        <v>2058</v>
      </c>
      <c r="M19" s="294">
        <f t="shared" ref="M19" si="13">J19*1.7</f>
        <v>833</v>
      </c>
      <c r="N19" s="899"/>
      <c r="O19" s="24"/>
    </row>
    <row r="20" spans="1:15" s="4" customFormat="1" ht="16.5" customHeight="1">
      <c r="A20" s="897"/>
      <c r="B20" s="626" t="s">
        <v>3320</v>
      </c>
      <c r="C20" s="379" t="s">
        <v>3321</v>
      </c>
      <c r="D20" s="86" t="s">
        <v>5</v>
      </c>
      <c r="E20" s="192">
        <v>4</v>
      </c>
      <c r="F20" s="617" t="s">
        <v>1691</v>
      </c>
      <c r="G20" s="628">
        <v>1.62</v>
      </c>
      <c r="H20" s="621">
        <v>780</v>
      </c>
      <c r="I20" s="297">
        <f>J3</f>
        <v>0</v>
      </c>
      <c r="J20" s="627">
        <f t="shared" si="1"/>
        <v>780</v>
      </c>
      <c r="K20" s="301">
        <f t="shared" si="9"/>
        <v>936</v>
      </c>
      <c r="L20" s="302">
        <f t="shared" si="3"/>
        <v>3276</v>
      </c>
      <c r="M20" s="303">
        <f t="shared" si="4"/>
        <v>1326</v>
      </c>
      <c r="N20" s="899"/>
      <c r="O20" s="24"/>
    </row>
    <row r="21" spans="1:15" s="24" customFormat="1" ht="17.25" customHeight="1" thickBot="1">
      <c r="A21" s="897"/>
      <c r="B21" s="1081" t="s">
        <v>2829</v>
      </c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2"/>
      <c r="O21" s="122"/>
    </row>
    <row r="22" spans="1:15" s="24" customFormat="1">
      <c r="A22" s="897"/>
      <c r="B22" s="127" t="s">
        <v>2822</v>
      </c>
      <c r="C22" s="127" t="s">
        <v>2815</v>
      </c>
      <c r="D22" s="150" t="s">
        <v>5</v>
      </c>
      <c r="E22" s="151">
        <v>5</v>
      </c>
      <c r="F22" s="624" t="s">
        <v>1688</v>
      </c>
      <c r="G22" s="152">
        <v>0.12</v>
      </c>
      <c r="H22" s="618">
        <v>68.848855402249995</v>
      </c>
      <c r="I22" s="625">
        <f>J3</f>
        <v>0</v>
      </c>
      <c r="J22" s="269">
        <f t="shared" ref="J22:J38" si="14">H22*(1-I22)</f>
        <v>68.848855402249995</v>
      </c>
      <c r="K22" s="264">
        <f t="shared" ref="K22:K66" si="15">J22*1.8</f>
        <v>123.92793972404999</v>
      </c>
      <c r="L22" s="288">
        <f t="shared" ref="L22:L28" si="16">J22*4.2</f>
        <v>289.16519268945001</v>
      </c>
      <c r="M22" s="304">
        <f t="shared" si="4"/>
        <v>117.04305418382499</v>
      </c>
      <c r="N22" s="922"/>
    </row>
    <row r="23" spans="1:15" s="24" customFormat="1">
      <c r="A23" s="897"/>
      <c r="B23" s="21" t="s">
        <v>2823</v>
      </c>
      <c r="C23" s="21" t="s">
        <v>2816</v>
      </c>
      <c r="D23" s="20" t="s">
        <v>5</v>
      </c>
      <c r="E23" s="22">
        <v>5</v>
      </c>
      <c r="F23" s="615" t="s">
        <v>1688</v>
      </c>
      <c r="G23" s="23">
        <v>0.14499999999999999</v>
      </c>
      <c r="H23" s="620">
        <v>90</v>
      </c>
      <c r="I23" s="323">
        <f>J3</f>
        <v>0</v>
      </c>
      <c r="J23" s="270">
        <f t="shared" si="14"/>
        <v>90</v>
      </c>
      <c r="K23" s="265">
        <f t="shared" si="15"/>
        <v>162</v>
      </c>
      <c r="L23" s="284">
        <f t="shared" si="16"/>
        <v>378</v>
      </c>
      <c r="M23" s="291">
        <f t="shared" si="4"/>
        <v>153</v>
      </c>
      <c r="N23" s="922"/>
    </row>
    <row r="24" spans="1:15" s="24" customFormat="1">
      <c r="A24" s="897"/>
      <c r="B24" s="21" t="s">
        <v>2824</v>
      </c>
      <c r="C24" s="21" t="s">
        <v>2817</v>
      </c>
      <c r="D24" s="20" t="s">
        <v>5</v>
      </c>
      <c r="E24" s="22">
        <v>5</v>
      </c>
      <c r="F24" s="615" t="s">
        <v>1688</v>
      </c>
      <c r="G24" s="23">
        <v>0.255</v>
      </c>
      <c r="H24" s="620">
        <v>102.26</v>
      </c>
      <c r="I24" s="323">
        <f>J3</f>
        <v>0</v>
      </c>
      <c r="J24" s="270">
        <f t="shared" si="14"/>
        <v>102.26</v>
      </c>
      <c r="K24" s="265">
        <f t="shared" si="15"/>
        <v>184.06800000000001</v>
      </c>
      <c r="L24" s="284">
        <f t="shared" si="16"/>
        <v>429.49200000000002</v>
      </c>
      <c r="M24" s="291">
        <f t="shared" si="4"/>
        <v>173.84200000000001</v>
      </c>
      <c r="N24" s="922"/>
    </row>
    <row r="25" spans="1:15" s="24" customFormat="1">
      <c r="A25" s="897"/>
      <c r="B25" s="21" t="s">
        <v>2825</v>
      </c>
      <c r="C25" s="21" t="s">
        <v>2818</v>
      </c>
      <c r="D25" s="20" t="s">
        <v>5</v>
      </c>
      <c r="E25" s="22">
        <v>5</v>
      </c>
      <c r="F25" s="615" t="s">
        <v>1689</v>
      </c>
      <c r="G25" s="23">
        <v>0.505</v>
      </c>
      <c r="H25" s="620">
        <v>125.4</v>
      </c>
      <c r="I25" s="323">
        <f>J3</f>
        <v>0</v>
      </c>
      <c r="J25" s="270">
        <f t="shared" si="14"/>
        <v>125.4</v>
      </c>
      <c r="K25" s="265">
        <f t="shared" si="15"/>
        <v>225.72000000000003</v>
      </c>
      <c r="L25" s="284">
        <f t="shared" si="16"/>
        <v>526.68000000000006</v>
      </c>
      <c r="M25" s="291">
        <f t="shared" si="4"/>
        <v>213.18</v>
      </c>
      <c r="N25" s="922"/>
    </row>
    <row r="26" spans="1:15" s="24" customFormat="1">
      <c r="A26" s="897"/>
      <c r="B26" s="21" t="s">
        <v>2826</v>
      </c>
      <c r="C26" s="21" t="s">
        <v>2819</v>
      </c>
      <c r="D26" s="20" t="s">
        <v>5</v>
      </c>
      <c r="E26" s="22">
        <v>5</v>
      </c>
      <c r="F26" s="615" t="s">
        <v>1689</v>
      </c>
      <c r="G26" s="23">
        <v>0.8</v>
      </c>
      <c r="H26" s="620">
        <v>187.00000000000003</v>
      </c>
      <c r="I26" s="323">
        <f>J3</f>
        <v>0</v>
      </c>
      <c r="J26" s="270">
        <f t="shared" si="14"/>
        <v>187.00000000000003</v>
      </c>
      <c r="K26" s="265">
        <f t="shared" si="15"/>
        <v>336.60000000000008</v>
      </c>
      <c r="L26" s="284">
        <f t="shared" si="16"/>
        <v>785.4000000000002</v>
      </c>
      <c r="M26" s="291">
        <f t="shared" si="4"/>
        <v>317.90000000000003</v>
      </c>
      <c r="N26" s="922"/>
    </row>
    <row r="27" spans="1:15" s="24" customFormat="1">
      <c r="A27" s="897"/>
      <c r="B27" s="21" t="s">
        <v>2827</v>
      </c>
      <c r="C27" s="21" t="s">
        <v>2820</v>
      </c>
      <c r="D27" s="20" t="s">
        <v>5</v>
      </c>
      <c r="E27" s="22">
        <v>5</v>
      </c>
      <c r="F27" s="615" t="s">
        <v>1689</v>
      </c>
      <c r="G27" s="23">
        <v>1.01</v>
      </c>
      <c r="H27" s="620">
        <v>242.00000000000003</v>
      </c>
      <c r="I27" s="323">
        <f>J3</f>
        <v>0</v>
      </c>
      <c r="J27" s="270">
        <f t="shared" si="14"/>
        <v>242.00000000000003</v>
      </c>
      <c r="K27" s="265">
        <f t="shared" si="15"/>
        <v>435.60000000000008</v>
      </c>
      <c r="L27" s="284">
        <f t="shared" si="16"/>
        <v>1016.4000000000002</v>
      </c>
      <c r="M27" s="291">
        <f t="shared" si="4"/>
        <v>411.40000000000003</v>
      </c>
      <c r="N27" s="922"/>
    </row>
    <row r="28" spans="1:15" s="24" customFormat="1" ht="13.5" thickBot="1">
      <c r="A28" s="897"/>
      <c r="B28" s="21" t="s">
        <v>2828</v>
      </c>
      <c r="C28" s="25" t="s">
        <v>2821</v>
      </c>
      <c r="D28" s="211" t="s">
        <v>5</v>
      </c>
      <c r="E28" s="168">
        <v>5</v>
      </c>
      <c r="F28" s="616" t="s">
        <v>1689</v>
      </c>
      <c r="G28" s="214">
        <v>1.25</v>
      </c>
      <c r="H28" s="621">
        <v>314.60000000000002</v>
      </c>
      <c r="I28" s="324">
        <f>J3</f>
        <v>0</v>
      </c>
      <c r="J28" s="271">
        <f t="shared" si="14"/>
        <v>314.60000000000002</v>
      </c>
      <c r="K28" s="301">
        <f t="shared" si="15"/>
        <v>566.28000000000009</v>
      </c>
      <c r="L28" s="302">
        <f t="shared" si="16"/>
        <v>1321.3200000000002</v>
      </c>
      <c r="M28" s="303">
        <f t="shared" si="4"/>
        <v>534.82000000000005</v>
      </c>
      <c r="N28" s="923"/>
    </row>
    <row r="29" spans="1:15" s="5" customFormat="1" ht="40.5" customHeight="1">
      <c r="A29" s="897"/>
      <c r="B29" s="12" t="s">
        <v>94</v>
      </c>
      <c r="C29" s="145" t="s">
        <v>535</v>
      </c>
      <c r="D29" s="146" t="s">
        <v>5</v>
      </c>
      <c r="E29" s="210">
        <v>10</v>
      </c>
      <c r="F29" s="612" t="s">
        <v>1689</v>
      </c>
      <c r="G29" s="11">
        <v>0.08</v>
      </c>
      <c r="H29" s="619">
        <v>37</v>
      </c>
      <c r="I29" s="325">
        <f>J3</f>
        <v>0</v>
      </c>
      <c r="J29" s="321">
        <f t="shared" si="14"/>
        <v>37</v>
      </c>
      <c r="K29" s="290" t="s">
        <v>3874</v>
      </c>
      <c r="L29" s="287">
        <f>J29*5.9</f>
        <v>218.3</v>
      </c>
      <c r="M29" s="280">
        <f t="shared" si="4"/>
        <v>62.9</v>
      </c>
      <c r="N29" s="254"/>
      <c r="O29" s="463"/>
    </row>
    <row r="30" spans="1:15" s="5" customFormat="1" ht="40.5" customHeight="1" thickBot="1">
      <c r="A30" s="897"/>
      <c r="B30" s="12" t="s">
        <v>98</v>
      </c>
      <c r="C30" s="15" t="s">
        <v>112</v>
      </c>
      <c r="D30" s="86" t="s">
        <v>5</v>
      </c>
      <c r="E30" s="16">
        <v>10</v>
      </c>
      <c r="F30" s="617" t="s">
        <v>1689</v>
      </c>
      <c r="G30" s="144">
        <v>0.08</v>
      </c>
      <c r="H30" s="621">
        <v>37</v>
      </c>
      <c r="I30" s="326">
        <f>J3</f>
        <v>0</v>
      </c>
      <c r="J30" s="271">
        <f t="shared" si="14"/>
        <v>37</v>
      </c>
      <c r="K30" s="301" t="s">
        <v>3874</v>
      </c>
      <c r="L30" s="302">
        <f>J30*5.9</f>
        <v>218.3</v>
      </c>
      <c r="M30" s="303">
        <f t="shared" si="4"/>
        <v>62.9</v>
      </c>
      <c r="N30" s="254"/>
      <c r="O30" s="463"/>
    </row>
    <row r="31" spans="1:15" s="5" customFormat="1" ht="22.5" customHeight="1">
      <c r="A31" s="897"/>
      <c r="B31" s="12" t="s">
        <v>15</v>
      </c>
      <c r="C31" s="145" t="s">
        <v>2718</v>
      </c>
      <c r="D31" s="146" t="s">
        <v>5</v>
      </c>
      <c r="E31" s="210">
        <v>5</v>
      </c>
      <c r="F31" s="612" t="s">
        <v>1688</v>
      </c>
      <c r="G31" s="11">
        <v>0.27</v>
      </c>
      <c r="H31" s="619">
        <v>69</v>
      </c>
      <c r="I31" s="325">
        <f>J3</f>
        <v>0</v>
      </c>
      <c r="J31" s="321">
        <f t="shared" si="14"/>
        <v>69</v>
      </c>
      <c r="K31" s="290">
        <f t="shared" si="15"/>
        <v>124.2</v>
      </c>
      <c r="L31" s="287">
        <f>J31*6</f>
        <v>414</v>
      </c>
      <c r="M31" s="280">
        <f t="shared" si="4"/>
        <v>117.3</v>
      </c>
      <c r="N31" s="1070"/>
      <c r="O31" s="463"/>
    </row>
    <row r="32" spans="1:15" s="5" customFormat="1" ht="22.5" customHeight="1">
      <c r="A32" s="897"/>
      <c r="B32" s="12" t="s">
        <v>34</v>
      </c>
      <c r="C32" s="12" t="s">
        <v>2719</v>
      </c>
      <c r="D32" s="837" t="s">
        <v>5</v>
      </c>
      <c r="E32" s="13">
        <v>5</v>
      </c>
      <c r="F32" s="613" t="s">
        <v>1688</v>
      </c>
      <c r="G32" s="14">
        <f>G31+0.05</f>
        <v>0.32</v>
      </c>
      <c r="H32" s="620">
        <v>80.3</v>
      </c>
      <c r="I32" s="327">
        <f>J3</f>
        <v>0</v>
      </c>
      <c r="J32" s="270">
        <f t="shared" si="14"/>
        <v>80.3</v>
      </c>
      <c r="K32" s="265">
        <f t="shared" si="15"/>
        <v>144.54</v>
      </c>
      <c r="L32" s="284">
        <f t="shared" ref="L32:L55" si="17">J32*6</f>
        <v>481.79999999999995</v>
      </c>
      <c r="M32" s="291">
        <f t="shared" si="4"/>
        <v>136.51</v>
      </c>
      <c r="N32" s="1070"/>
      <c r="O32" s="463"/>
    </row>
    <row r="33" spans="1:15" s="5" customFormat="1" ht="22.5" customHeight="1">
      <c r="A33" s="897"/>
      <c r="B33" s="12" t="s">
        <v>16</v>
      </c>
      <c r="C33" s="12" t="s">
        <v>2720</v>
      </c>
      <c r="D33" s="837" t="s">
        <v>5</v>
      </c>
      <c r="E33" s="13">
        <v>5</v>
      </c>
      <c r="F33" s="613" t="s">
        <v>1688</v>
      </c>
      <c r="G33" s="14">
        <v>0.4</v>
      </c>
      <c r="H33" s="620">
        <v>96.4</v>
      </c>
      <c r="I33" s="327">
        <f>J3</f>
        <v>0</v>
      </c>
      <c r="J33" s="270">
        <f t="shared" si="14"/>
        <v>96.4</v>
      </c>
      <c r="K33" s="265">
        <f t="shared" si="15"/>
        <v>173.52</v>
      </c>
      <c r="L33" s="284">
        <f t="shared" si="17"/>
        <v>578.40000000000009</v>
      </c>
      <c r="M33" s="291">
        <f t="shared" si="4"/>
        <v>163.88</v>
      </c>
      <c r="N33" s="1070"/>
      <c r="O33" s="463"/>
    </row>
    <row r="34" spans="1:15" s="4" customFormat="1" ht="22.5" customHeight="1">
      <c r="A34" s="897"/>
      <c r="B34" s="12" t="s">
        <v>18</v>
      </c>
      <c r="C34" s="12" t="s">
        <v>2721</v>
      </c>
      <c r="D34" s="837" t="s">
        <v>5</v>
      </c>
      <c r="E34" s="13">
        <v>5</v>
      </c>
      <c r="F34" s="613" t="s">
        <v>1688</v>
      </c>
      <c r="G34" s="14">
        <v>0.45</v>
      </c>
      <c r="H34" s="620">
        <v>124.8</v>
      </c>
      <c r="I34" s="327">
        <f>J3</f>
        <v>0</v>
      </c>
      <c r="J34" s="270">
        <f t="shared" si="14"/>
        <v>124.8</v>
      </c>
      <c r="K34" s="265">
        <f t="shared" si="15"/>
        <v>224.64</v>
      </c>
      <c r="L34" s="284">
        <f t="shared" si="17"/>
        <v>748.8</v>
      </c>
      <c r="M34" s="291">
        <f t="shared" si="4"/>
        <v>212.16</v>
      </c>
      <c r="N34" s="1070"/>
      <c r="O34" s="24"/>
    </row>
    <row r="35" spans="1:15" s="4" customFormat="1" ht="22.5" customHeight="1">
      <c r="A35" s="897"/>
      <c r="B35" s="12" t="s">
        <v>17</v>
      </c>
      <c r="C35" s="12" t="s">
        <v>2722</v>
      </c>
      <c r="D35" s="837" t="s">
        <v>5</v>
      </c>
      <c r="E35" s="13">
        <v>5</v>
      </c>
      <c r="F35" s="613" t="s">
        <v>1688</v>
      </c>
      <c r="G35" s="14">
        <v>0.52</v>
      </c>
      <c r="H35" s="620">
        <v>154</v>
      </c>
      <c r="I35" s="327">
        <f>J3</f>
        <v>0</v>
      </c>
      <c r="J35" s="270">
        <f t="shared" si="14"/>
        <v>154</v>
      </c>
      <c r="K35" s="265">
        <f t="shared" si="15"/>
        <v>277.2</v>
      </c>
      <c r="L35" s="284">
        <f t="shared" si="17"/>
        <v>924</v>
      </c>
      <c r="M35" s="291">
        <f t="shared" si="4"/>
        <v>261.8</v>
      </c>
      <c r="N35" s="1070"/>
      <c r="O35" s="24"/>
    </row>
    <row r="36" spans="1:15" s="4" customFormat="1" ht="22.5" customHeight="1">
      <c r="A36" s="897"/>
      <c r="B36" s="12" t="s">
        <v>3190</v>
      </c>
      <c r="C36" s="12" t="s">
        <v>2723</v>
      </c>
      <c r="D36" s="837" t="s">
        <v>5</v>
      </c>
      <c r="E36" s="13">
        <v>5</v>
      </c>
      <c r="F36" s="613" t="s">
        <v>1688</v>
      </c>
      <c r="G36" s="14">
        <v>0.6</v>
      </c>
      <c r="H36" s="620">
        <v>190</v>
      </c>
      <c r="I36" s="327">
        <f>J3</f>
        <v>0</v>
      </c>
      <c r="J36" s="270">
        <f t="shared" ref="J36" si="18">H36*(1-I36)</f>
        <v>190</v>
      </c>
      <c r="K36" s="265">
        <f t="shared" ref="K36" si="19">J36*1.8</f>
        <v>342</v>
      </c>
      <c r="L36" s="284">
        <f t="shared" ref="L36" si="20">J36*6</f>
        <v>1140</v>
      </c>
      <c r="M36" s="291">
        <f t="shared" ref="M36" si="21">J36*1.7</f>
        <v>323</v>
      </c>
      <c r="N36" s="924"/>
      <c r="O36" s="24"/>
    </row>
    <row r="37" spans="1:15" s="4" customFormat="1" ht="22.5" customHeight="1" thickBot="1">
      <c r="A37" s="897"/>
      <c r="B37" s="12" t="s">
        <v>3191</v>
      </c>
      <c r="C37" s="15" t="s">
        <v>2724</v>
      </c>
      <c r="D37" s="86" t="s">
        <v>5</v>
      </c>
      <c r="E37" s="16">
        <v>5</v>
      </c>
      <c r="F37" s="613" t="s">
        <v>1688</v>
      </c>
      <c r="G37" s="144">
        <v>0.7</v>
      </c>
      <c r="H37" s="621">
        <v>230</v>
      </c>
      <c r="I37" s="326">
        <f>J3</f>
        <v>0</v>
      </c>
      <c r="J37" s="271">
        <f t="shared" ref="J37" si="22">H37*(1-I37)</f>
        <v>230</v>
      </c>
      <c r="K37" s="301">
        <f t="shared" ref="K37" si="23">J37*1.8</f>
        <v>414</v>
      </c>
      <c r="L37" s="302">
        <f t="shared" ref="L37" si="24">J37*6</f>
        <v>1380</v>
      </c>
      <c r="M37" s="303">
        <f t="shared" ref="M37" si="25">J37*1.7</f>
        <v>391</v>
      </c>
      <c r="N37" s="924"/>
      <c r="O37" s="24"/>
    </row>
    <row r="38" spans="1:15" s="4" customFormat="1" ht="23.25" customHeight="1">
      <c r="A38" s="925"/>
      <c r="B38" s="12" t="s">
        <v>73</v>
      </c>
      <c r="C38" s="145" t="s">
        <v>93</v>
      </c>
      <c r="D38" s="146" t="s">
        <v>5</v>
      </c>
      <c r="E38" s="210">
        <v>4</v>
      </c>
      <c r="F38" s="612" t="s">
        <v>1688</v>
      </c>
      <c r="G38" s="11">
        <v>0.27</v>
      </c>
      <c r="H38" s="619">
        <v>88</v>
      </c>
      <c r="I38" s="137">
        <f>J3</f>
        <v>0</v>
      </c>
      <c r="J38" s="215">
        <f t="shared" si="14"/>
        <v>88</v>
      </c>
      <c r="K38" s="290">
        <f t="shared" si="15"/>
        <v>158.4</v>
      </c>
      <c r="L38" s="287">
        <f t="shared" si="17"/>
        <v>528</v>
      </c>
      <c r="M38" s="280">
        <f t="shared" si="4"/>
        <v>149.6</v>
      </c>
      <c r="N38" s="1070"/>
      <c r="O38" s="24"/>
    </row>
    <row r="39" spans="1:15" s="4" customFormat="1" ht="23.25" customHeight="1">
      <c r="A39" s="925"/>
      <c r="B39" s="12" t="s">
        <v>75</v>
      </c>
      <c r="C39" s="12" t="s">
        <v>92</v>
      </c>
      <c r="D39" s="837" t="s">
        <v>5</v>
      </c>
      <c r="E39" s="13">
        <v>4</v>
      </c>
      <c r="F39" s="613" t="s">
        <v>1688</v>
      </c>
      <c r="G39" s="14">
        <v>0.32</v>
      </c>
      <c r="H39" s="620">
        <v>110</v>
      </c>
      <c r="I39" s="33">
        <f>J3</f>
        <v>0</v>
      </c>
      <c r="J39" s="29">
        <f t="shared" ref="J39:J56" si="26">H39*(1-I39)</f>
        <v>110</v>
      </c>
      <c r="K39" s="265">
        <f t="shared" si="15"/>
        <v>198</v>
      </c>
      <c r="L39" s="284">
        <f t="shared" si="17"/>
        <v>660</v>
      </c>
      <c r="M39" s="291">
        <f t="shared" si="4"/>
        <v>187</v>
      </c>
      <c r="N39" s="1070"/>
      <c r="O39" s="24"/>
    </row>
    <row r="40" spans="1:15" s="4" customFormat="1" ht="23.25" customHeight="1">
      <c r="A40" s="925"/>
      <c r="B40" s="12" t="s">
        <v>74</v>
      </c>
      <c r="C40" s="12" t="s">
        <v>91</v>
      </c>
      <c r="D40" s="837" t="s">
        <v>5</v>
      </c>
      <c r="E40" s="13">
        <v>4</v>
      </c>
      <c r="F40" s="613" t="s">
        <v>1688</v>
      </c>
      <c r="G40" s="14">
        <v>0.4</v>
      </c>
      <c r="H40" s="620">
        <v>124</v>
      </c>
      <c r="I40" s="33">
        <f>J3</f>
        <v>0</v>
      </c>
      <c r="J40" s="29">
        <f t="shared" si="26"/>
        <v>124</v>
      </c>
      <c r="K40" s="265">
        <f t="shared" si="15"/>
        <v>223.20000000000002</v>
      </c>
      <c r="L40" s="284">
        <f t="shared" si="17"/>
        <v>744</v>
      </c>
      <c r="M40" s="291">
        <f t="shared" si="4"/>
        <v>210.79999999999998</v>
      </c>
      <c r="N40" s="1070"/>
      <c r="O40" s="24"/>
    </row>
    <row r="41" spans="1:15" s="4" customFormat="1" ht="23.25" customHeight="1">
      <c r="A41" s="897"/>
      <c r="B41" s="12" t="s">
        <v>90</v>
      </c>
      <c r="C41" s="12" t="s">
        <v>89</v>
      </c>
      <c r="D41" s="837" t="s">
        <v>5</v>
      </c>
      <c r="E41" s="13">
        <v>4</v>
      </c>
      <c r="F41" s="613" t="s">
        <v>1688</v>
      </c>
      <c r="G41" s="14">
        <v>0.45</v>
      </c>
      <c r="H41" s="620">
        <v>180</v>
      </c>
      <c r="I41" s="33">
        <f>I40</f>
        <v>0</v>
      </c>
      <c r="J41" s="29">
        <f t="shared" si="26"/>
        <v>180</v>
      </c>
      <c r="K41" s="265">
        <f t="shared" ref="K41:K42" si="27">J41*1.8</f>
        <v>324</v>
      </c>
      <c r="L41" s="284">
        <f t="shared" ref="L41:L42" si="28">J41*6</f>
        <v>1080</v>
      </c>
      <c r="M41" s="291">
        <f t="shared" ref="M41:M42" si="29">J41*1.7</f>
        <v>306</v>
      </c>
      <c r="N41" s="1070"/>
      <c r="O41" s="24"/>
    </row>
    <row r="42" spans="1:15" s="4" customFormat="1" ht="23.25" customHeight="1">
      <c r="A42" s="897"/>
      <c r="B42" s="12" t="s">
        <v>88</v>
      </c>
      <c r="C42" s="12" t="s">
        <v>87</v>
      </c>
      <c r="D42" s="837" t="s">
        <v>5</v>
      </c>
      <c r="E42" s="13">
        <v>4</v>
      </c>
      <c r="F42" s="613" t="s">
        <v>1688</v>
      </c>
      <c r="G42" s="14">
        <v>0.52</v>
      </c>
      <c r="H42" s="620">
        <v>244</v>
      </c>
      <c r="I42" s="33">
        <f>I41</f>
        <v>0</v>
      </c>
      <c r="J42" s="29">
        <f t="shared" ref="J42:J43" si="30">H42*(1-I42)</f>
        <v>244</v>
      </c>
      <c r="K42" s="265">
        <f t="shared" si="27"/>
        <v>439.2</v>
      </c>
      <c r="L42" s="284">
        <f t="shared" si="28"/>
        <v>1464</v>
      </c>
      <c r="M42" s="291">
        <f t="shared" si="29"/>
        <v>414.8</v>
      </c>
      <c r="N42" s="1070"/>
      <c r="O42" s="24"/>
    </row>
    <row r="43" spans="1:15" s="4" customFormat="1" ht="23.25" customHeight="1">
      <c r="A43" s="897"/>
      <c r="B43" s="12" t="s">
        <v>3173</v>
      </c>
      <c r="C43" s="12" t="s">
        <v>3175</v>
      </c>
      <c r="D43" s="837" t="s">
        <v>5</v>
      </c>
      <c r="E43" s="13">
        <v>4</v>
      </c>
      <c r="F43" s="613" t="s">
        <v>1688</v>
      </c>
      <c r="G43" s="14">
        <v>0.6</v>
      </c>
      <c r="H43" s="620">
        <v>310</v>
      </c>
      <c r="I43" s="33">
        <f>J3</f>
        <v>0</v>
      </c>
      <c r="J43" s="29">
        <f t="shared" si="30"/>
        <v>310</v>
      </c>
      <c r="K43" s="265">
        <f t="shared" si="15"/>
        <v>558</v>
      </c>
      <c r="L43" s="284">
        <f t="shared" si="17"/>
        <v>1860</v>
      </c>
      <c r="M43" s="291">
        <f t="shared" si="4"/>
        <v>527</v>
      </c>
      <c r="N43" s="1070"/>
      <c r="O43" s="24"/>
    </row>
    <row r="44" spans="1:15" s="4" customFormat="1" ht="23.25" customHeight="1" thickBot="1">
      <c r="A44" s="897"/>
      <c r="B44" s="12" t="s">
        <v>3174</v>
      </c>
      <c r="C44" s="147" t="s">
        <v>3176</v>
      </c>
      <c r="D44" s="143" t="s">
        <v>5</v>
      </c>
      <c r="E44" s="148">
        <v>4</v>
      </c>
      <c r="F44" s="614" t="s">
        <v>1688</v>
      </c>
      <c r="G44" s="144">
        <v>0.7</v>
      </c>
      <c r="H44" s="622">
        <v>360</v>
      </c>
      <c r="I44" s="138">
        <f>J3</f>
        <v>0</v>
      </c>
      <c r="J44" s="216">
        <f t="shared" si="26"/>
        <v>360</v>
      </c>
      <c r="K44" s="292">
        <f t="shared" si="15"/>
        <v>648</v>
      </c>
      <c r="L44" s="293">
        <f t="shared" si="17"/>
        <v>2160</v>
      </c>
      <c r="M44" s="294">
        <f t="shared" si="4"/>
        <v>612</v>
      </c>
      <c r="N44" s="1070"/>
      <c r="O44" s="24"/>
    </row>
    <row r="45" spans="1:15" s="4" customFormat="1" ht="21.75" customHeight="1">
      <c r="A45" s="897"/>
      <c r="B45" s="12" t="s">
        <v>12</v>
      </c>
      <c r="C45" s="8" t="s">
        <v>2725</v>
      </c>
      <c r="D45" s="464" t="s">
        <v>5</v>
      </c>
      <c r="E45" s="9">
        <v>4</v>
      </c>
      <c r="F45" s="611" t="s">
        <v>1688</v>
      </c>
      <c r="G45" s="11">
        <v>0.3</v>
      </c>
      <c r="H45" s="618">
        <v>118.9</v>
      </c>
      <c r="I45" s="329">
        <f>J3</f>
        <v>0</v>
      </c>
      <c r="J45" s="269">
        <f t="shared" si="26"/>
        <v>118.9</v>
      </c>
      <c r="K45" s="264">
        <f t="shared" si="15"/>
        <v>214.02</v>
      </c>
      <c r="L45" s="288">
        <f t="shared" si="17"/>
        <v>713.40000000000009</v>
      </c>
      <c r="M45" s="304">
        <f t="shared" si="4"/>
        <v>202.13</v>
      </c>
      <c r="N45" s="1070"/>
      <c r="O45" s="24"/>
    </row>
    <row r="46" spans="1:15" s="4" customFormat="1" ht="21.75" customHeight="1">
      <c r="A46" s="897"/>
      <c r="B46" s="12" t="s">
        <v>86</v>
      </c>
      <c r="C46" s="12" t="s">
        <v>2726</v>
      </c>
      <c r="D46" s="837" t="s">
        <v>5</v>
      </c>
      <c r="E46" s="13">
        <v>4</v>
      </c>
      <c r="F46" s="613" t="s">
        <v>1688</v>
      </c>
      <c r="G46" s="14">
        <v>0.36</v>
      </c>
      <c r="H46" s="620">
        <v>142.6</v>
      </c>
      <c r="I46" s="327">
        <f>J3</f>
        <v>0</v>
      </c>
      <c r="J46" s="270">
        <f t="shared" si="26"/>
        <v>142.6</v>
      </c>
      <c r="K46" s="265">
        <f t="shared" si="15"/>
        <v>256.68</v>
      </c>
      <c r="L46" s="284">
        <f t="shared" si="17"/>
        <v>855.59999999999991</v>
      </c>
      <c r="M46" s="291">
        <f t="shared" si="4"/>
        <v>242.42</v>
      </c>
      <c r="N46" s="1070"/>
      <c r="O46" s="24"/>
    </row>
    <row r="47" spans="1:15" s="4" customFormat="1" ht="21.75" customHeight="1">
      <c r="A47" s="897"/>
      <c r="B47" s="12" t="s">
        <v>13</v>
      </c>
      <c r="C47" s="12" t="s">
        <v>2727</v>
      </c>
      <c r="D47" s="837" t="s">
        <v>5</v>
      </c>
      <c r="E47" s="13">
        <v>4</v>
      </c>
      <c r="F47" s="613" t="s">
        <v>1688</v>
      </c>
      <c r="G47" s="14">
        <v>0.4</v>
      </c>
      <c r="H47" s="620">
        <v>158.6</v>
      </c>
      <c r="I47" s="327">
        <f>J3</f>
        <v>0</v>
      </c>
      <c r="J47" s="270">
        <f t="shared" si="26"/>
        <v>158.6</v>
      </c>
      <c r="K47" s="265">
        <f t="shared" si="15"/>
        <v>285.48</v>
      </c>
      <c r="L47" s="284">
        <f t="shared" si="17"/>
        <v>951.59999999999991</v>
      </c>
      <c r="M47" s="291">
        <f t="shared" si="4"/>
        <v>269.62</v>
      </c>
      <c r="N47" s="1070"/>
      <c r="O47" s="24"/>
    </row>
    <row r="48" spans="1:15" s="4" customFormat="1" ht="21.75" customHeight="1">
      <c r="A48" s="897"/>
      <c r="B48" s="12" t="s">
        <v>14</v>
      </c>
      <c r="C48" s="12" t="s">
        <v>2728</v>
      </c>
      <c r="D48" s="837" t="s">
        <v>5</v>
      </c>
      <c r="E48" s="13">
        <v>4</v>
      </c>
      <c r="F48" s="613" t="s">
        <v>1689</v>
      </c>
      <c r="G48" s="14">
        <v>0.52</v>
      </c>
      <c r="H48" s="620">
        <v>183</v>
      </c>
      <c r="I48" s="327">
        <f>J3</f>
        <v>0</v>
      </c>
      <c r="J48" s="270">
        <f>H48*(1-I48)</f>
        <v>183</v>
      </c>
      <c r="K48" s="265">
        <f t="shared" si="15"/>
        <v>329.40000000000003</v>
      </c>
      <c r="L48" s="284">
        <f t="shared" si="17"/>
        <v>1098</v>
      </c>
      <c r="M48" s="291">
        <f t="shared" si="4"/>
        <v>311.09999999999997</v>
      </c>
      <c r="N48" s="1070"/>
      <c r="O48" s="24"/>
    </row>
    <row r="49" spans="1:15" s="4" customFormat="1" ht="21.75" customHeight="1">
      <c r="A49" s="897"/>
      <c r="B49" s="12" t="s">
        <v>1123</v>
      </c>
      <c r="C49" s="15" t="s">
        <v>2729</v>
      </c>
      <c r="D49" s="86" t="s">
        <v>5</v>
      </c>
      <c r="E49" s="16">
        <v>4</v>
      </c>
      <c r="F49" s="617" t="s">
        <v>1689</v>
      </c>
      <c r="G49" s="14">
        <v>0.62</v>
      </c>
      <c r="H49" s="621">
        <v>219</v>
      </c>
      <c r="I49" s="326">
        <f>J3</f>
        <v>0</v>
      </c>
      <c r="J49" s="271">
        <f t="shared" si="26"/>
        <v>219</v>
      </c>
      <c r="K49" s="301">
        <f t="shared" si="15"/>
        <v>394.2</v>
      </c>
      <c r="L49" s="302">
        <f t="shared" si="17"/>
        <v>1314</v>
      </c>
      <c r="M49" s="303">
        <f t="shared" si="4"/>
        <v>372.3</v>
      </c>
      <c r="N49" s="1070"/>
      <c r="O49" s="24"/>
    </row>
    <row r="50" spans="1:15" s="4" customFormat="1" ht="21.75" customHeight="1">
      <c r="A50" s="897"/>
      <c r="B50" s="12" t="s">
        <v>3177</v>
      </c>
      <c r="C50" s="15" t="s">
        <v>2730</v>
      </c>
      <c r="D50" s="86" t="s">
        <v>5</v>
      </c>
      <c r="E50" s="16">
        <v>4</v>
      </c>
      <c r="F50" s="617" t="s">
        <v>1689</v>
      </c>
      <c r="G50" s="14">
        <v>0.72</v>
      </c>
      <c r="H50" s="621">
        <v>260.66150087670013</v>
      </c>
      <c r="I50" s="326">
        <f>J3</f>
        <v>0</v>
      </c>
      <c r="J50" s="271">
        <f t="shared" ref="J50" si="31">H50*(1-I50)</f>
        <v>260.66150087670013</v>
      </c>
      <c r="K50" s="301">
        <f t="shared" ref="K50" si="32">J50*1.8</f>
        <v>469.19070157806027</v>
      </c>
      <c r="L50" s="302">
        <f t="shared" ref="L50" si="33">J50*6</f>
        <v>1563.9690052602009</v>
      </c>
      <c r="M50" s="303">
        <f t="shared" ref="M50" si="34">J50*1.7</f>
        <v>443.12455149039022</v>
      </c>
      <c r="N50" s="924"/>
      <c r="O50" s="24"/>
    </row>
    <row r="51" spans="1:15" s="4" customFormat="1" ht="21.75" customHeight="1" thickBot="1">
      <c r="A51" s="897"/>
      <c r="B51" s="12" t="s">
        <v>3178</v>
      </c>
      <c r="C51" s="15" t="s">
        <v>2731</v>
      </c>
      <c r="D51" s="86" t="s">
        <v>5</v>
      </c>
      <c r="E51" s="16">
        <v>4</v>
      </c>
      <c r="F51" s="617" t="s">
        <v>1689</v>
      </c>
      <c r="G51" s="144">
        <v>0.82</v>
      </c>
      <c r="H51" s="621">
        <v>310</v>
      </c>
      <c r="I51" s="326">
        <f>J3</f>
        <v>0</v>
      </c>
      <c r="J51" s="271">
        <f t="shared" ref="J51" si="35">H51*(1-I51)</f>
        <v>310</v>
      </c>
      <c r="K51" s="301">
        <f t="shared" ref="K51" si="36">J51*1.8</f>
        <v>558</v>
      </c>
      <c r="L51" s="302">
        <f t="shared" ref="L51" si="37">J51*6</f>
        <v>1860</v>
      </c>
      <c r="M51" s="303">
        <f t="shared" ref="M51" si="38">J51*1.7</f>
        <v>527</v>
      </c>
      <c r="N51" s="924"/>
      <c r="O51" s="24"/>
    </row>
    <row r="52" spans="1:15" s="4" customFormat="1" ht="23.25" customHeight="1">
      <c r="A52" s="897"/>
      <c r="B52" s="12" t="s">
        <v>85</v>
      </c>
      <c r="C52" s="145" t="s">
        <v>84</v>
      </c>
      <c r="D52" s="146" t="s">
        <v>5</v>
      </c>
      <c r="E52" s="210">
        <v>4</v>
      </c>
      <c r="F52" s="612" t="s">
        <v>1688</v>
      </c>
      <c r="G52" s="11">
        <v>0.3</v>
      </c>
      <c r="H52" s="619">
        <v>150</v>
      </c>
      <c r="I52" s="325">
        <f>J3</f>
        <v>0</v>
      </c>
      <c r="J52" s="375">
        <f t="shared" si="26"/>
        <v>150</v>
      </c>
      <c r="K52" s="372">
        <f t="shared" si="15"/>
        <v>270</v>
      </c>
      <c r="L52" s="287">
        <f t="shared" si="17"/>
        <v>900</v>
      </c>
      <c r="M52" s="280">
        <f t="shared" si="4"/>
        <v>255</v>
      </c>
      <c r="N52" s="1070"/>
      <c r="O52" s="24"/>
    </row>
    <row r="53" spans="1:15" s="4" customFormat="1" ht="23.25" customHeight="1">
      <c r="A53" s="897"/>
      <c r="B53" s="12" t="s">
        <v>83</v>
      </c>
      <c r="C53" s="12" t="s">
        <v>82</v>
      </c>
      <c r="D53" s="837" t="s">
        <v>5</v>
      </c>
      <c r="E53" s="13">
        <v>4</v>
      </c>
      <c r="F53" s="613" t="s">
        <v>1688</v>
      </c>
      <c r="G53" s="14">
        <v>0.36</v>
      </c>
      <c r="H53" s="620">
        <v>190</v>
      </c>
      <c r="I53" s="327">
        <f>J3</f>
        <v>0</v>
      </c>
      <c r="J53" s="376">
        <f t="shared" si="26"/>
        <v>190</v>
      </c>
      <c r="K53" s="373">
        <f t="shared" si="15"/>
        <v>342</v>
      </c>
      <c r="L53" s="284">
        <f t="shared" si="17"/>
        <v>1140</v>
      </c>
      <c r="M53" s="291">
        <f t="shared" si="4"/>
        <v>323</v>
      </c>
      <c r="N53" s="1070"/>
      <c r="O53" s="24"/>
    </row>
    <row r="54" spans="1:15" s="4" customFormat="1" ht="23.25" customHeight="1">
      <c r="A54" s="897"/>
      <c r="B54" s="12" t="s">
        <v>81</v>
      </c>
      <c r="C54" s="12" t="s">
        <v>80</v>
      </c>
      <c r="D54" s="837" t="s">
        <v>5</v>
      </c>
      <c r="E54" s="13">
        <v>4</v>
      </c>
      <c r="F54" s="613" t="s">
        <v>1688</v>
      </c>
      <c r="G54" s="14">
        <v>0.4</v>
      </c>
      <c r="H54" s="620">
        <v>210</v>
      </c>
      <c r="I54" s="327">
        <f>J3</f>
        <v>0</v>
      </c>
      <c r="J54" s="376">
        <f t="shared" si="26"/>
        <v>210</v>
      </c>
      <c r="K54" s="373">
        <f t="shared" si="15"/>
        <v>378</v>
      </c>
      <c r="L54" s="284">
        <f t="shared" si="17"/>
        <v>1260</v>
      </c>
      <c r="M54" s="291">
        <f t="shared" si="4"/>
        <v>357</v>
      </c>
      <c r="N54" s="1070"/>
      <c r="O54" s="24"/>
    </row>
    <row r="55" spans="1:15" s="4" customFormat="1" ht="23.25" customHeight="1">
      <c r="A55" s="897"/>
      <c r="B55" s="12" t="s">
        <v>79</v>
      </c>
      <c r="C55" s="12" t="s">
        <v>78</v>
      </c>
      <c r="D55" s="837" t="s">
        <v>5</v>
      </c>
      <c r="E55" s="13">
        <v>4</v>
      </c>
      <c r="F55" s="613" t="s">
        <v>1689</v>
      </c>
      <c r="G55" s="14">
        <v>0.52</v>
      </c>
      <c r="H55" s="620">
        <v>250</v>
      </c>
      <c r="I55" s="327">
        <f>J3</f>
        <v>0</v>
      </c>
      <c r="J55" s="376">
        <f t="shared" si="26"/>
        <v>250</v>
      </c>
      <c r="K55" s="373">
        <f t="shared" si="15"/>
        <v>450</v>
      </c>
      <c r="L55" s="284">
        <f t="shared" si="17"/>
        <v>1500</v>
      </c>
      <c r="M55" s="291">
        <f t="shared" si="4"/>
        <v>425</v>
      </c>
      <c r="N55" s="1070"/>
      <c r="O55" s="24"/>
    </row>
    <row r="56" spans="1:15" s="4" customFormat="1" ht="23.25" customHeight="1">
      <c r="A56" s="897"/>
      <c r="B56" s="12" t="s">
        <v>2781</v>
      </c>
      <c r="C56" s="12" t="s">
        <v>2782</v>
      </c>
      <c r="D56" s="837" t="s">
        <v>5</v>
      </c>
      <c r="E56" s="13">
        <v>4</v>
      </c>
      <c r="F56" s="613" t="s">
        <v>1689</v>
      </c>
      <c r="G56" s="14">
        <v>0.62</v>
      </c>
      <c r="H56" s="620">
        <v>310</v>
      </c>
      <c r="I56" s="327">
        <f>J3</f>
        <v>0</v>
      </c>
      <c r="J56" s="376">
        <f t="shared" si="26"/>
        <v>310</v>
      </c>
      <c r="K56" s="373">
        <f t="shared" ref="K56:K57" si="39">J56*1.8</f>
        <v>558</v>
      </c>
      <c r="L56" s="284">
        <f t="shared" ref="L56:L57" si="40">J56*6</f>
        <v>1860</v>
      </c>
      <c r="M56" s="291">
        <f t="shared" ref="M56:M57" si="41">J56*1.7</f>
        <v>527</v>
      </c>
      <c r="N56" s="924"/>
      <c r="O56" s="24"/>
    </row>
    <row r="57" spans="1:15" s="4" customFormat="1" ht="23.25" customHeight="1">
      <c r="A57" s="897"/>
      <c r="B57" s="12" t="s">
        <v>3186</v>
      </c>
      <c r="C57" s="12" t="s">
        <v>3188</v>
      </c>
      <c r="D57" s="837" t="s">
        <v>5</v>
      </c>
      <c r="E57" s="13">
        <v>4</v>
      </c>
      <c r="F57" s="613" t="s">
        <v>1689</v>
      </c>
      <c r="G57" s="14">
        <v>0.72</v>
      </c>
      <c r="H57" s="620">
        <v>360</v>
      </c>
      <c r="I57" s="327">
        <f>I56</f>
        <v>0</v>
      </c>
      <c r="J57" s="376">
        <f t="shared" ref="J57:J58" si="42">H57*(1-I57)</f>
        <v>360</v>
      </c>
      <c r="K57" s="373">
        <f t="shared" si="39"/>
        <v>648</v>
      </c>
      <c r="L57" s="284">
        <f t="shared" si="40"/>
        <v>2160</v>
      </c>
      <c r="M57" s="291">
        <f t="shared" si="41"/>
        <v>612</v>
      </c>
      <c r="N57" s="924"/>
      <c r="O57" s="24"/>
    </row>
    <row r="58" spans="1:15" s="4" customFormat="1" ht="23.25" customHeight="1" thickBot="1">
      <c r="A58" s="897"/>
      <c r="B58" s="12" t="s">
        <v>3187</v>
      </c>
      <c r="C58" s="147" t="s">
        <v>3189</v>
      </c>
      <c r="D58" s="143" t="s">
        <v>5</v>
      </c>
      <c r="E58" s="148">
        <v>4</v>
      </c>
      <c r="F58" s="614" t="s">
        <v>1689</v>
      </c>
      <c r="G58" s="144">
        <v>0.82</v>
      </c>
      <c r="H58" s="622">
        <v>420</v>
      </c>
      <c r="I58" s="328">
        <f>I57</f>
        <v>0</v>
      </c>
      <c r="J58" s="377">
        <f t="shared" si="42"/>
        <v>420</v>
      </c>
      <c r="K58" s="374">
        <f t="shared" ref="K58" si="43">J58*1.8</f>
        <v>756</v>
      </c>
      <c r="L58" s="293">
        <f t="shared" ref="L58" si="44">J58*6</f>
        <v>2520</v>
      </c>
      <c r="M58" s="294">
        <f t="shared" ref="M58" si="45">J58*1.7</f>
        <v>714</v>
      </c>
      <c r="N58" s="924"/>
      <c r="O58" s="24"/>
    </row>
    <row r="59" spans="1:15" s="4" customFormat="1" ht="23.25" customHeight="1">
      <c r="A59" s="897"/>
      <c r="B59" s="12" t="s">
        <v>1088</v>
      </c>
      <c r="C59" s="8" t="s">
        <v>1093</v>
      </c>
      <c r="D59" s="464" t="s">
        <v>5</v>
      </c>
      <c r="E59" s="9">
        <v>4</v>
      </c>
      <c r="F59" s="611" t="s">
        <v>1688</v>
      </c>
      <c r="G59" s="11">
        <v>0.2</v>
      </c>
      <c r="H59" s="618">
        <v>156.96</v>
      </c>
      <c r="I59" s="329">
        <f>J3</f>
        <v>0</v>
      </c>
      <c r="J59" s="269">
        <f t="shared" ref="J59:J64" si="46">H59*(1-I59)</f>
        <v>156.96</v>
      </c>
      <c r="K59" s="264">
        <f t="shared" si="15"/>
        <v>282.52800000000002</v>
      </c>
      <c r="L59" s="288">
        <f>J59*5</f>
        <v>784.80000000000007</v>
      </c>
      <c r="M59" s="304">
        <f t="shared" si="4"/>
        <v>266.83199999999999</v>
      </c>
      <c r="N59" s="1070"/>
      <c r="O59" s="24"/>
    </row>
    <row r="60" spans="1:15" s="4" customFormat="1" ht="23.25" customHeight="1">
      <c r="A60" s="897"/>
      <c r="B60" s="12" t="s">
        <v>1089</v>
      </c>
      <c r="C60" s="12" t="s">
        <v>1094</v>
      </c>
      <c r="D60" s="837" t="s">
        <v>5</v>
      </c>
      <c r="E60" s="13">
        <v>4</v>
      </c>
      <c r="F60" s="613" t="s">
        <v>1688</v>
      </c>
      <c r="G60" s="14">
        <v>0.35</v>
      </c>
      <c r="H60" s="620">
        <v>209.28000000000003</v>
      </c>
      <c r="I60" s="327">
        <f>J3</f>
        <v>0</v>
      </c>
      <c r="J60" s="270">
        <f t="shared" ref="J60:J63" si="47">H60*(1-I60)</f>
        <v>209.28000000000003</v>
      </c>
      <c r="K60" s="265">
        <f t="shared" si="15"/>
        <v>376.70400000000006</v>
      </c>
      <c r="L60" s="284">
        <f t="shared" ref="L60:L66" si="48">J60*5</f>
        <v>1046.4000000000001</v>
      </c>
      <c r="M60" s="291">
        <f t="shared" si="4"/>
        <v>355.77600000000007</v>
      </c>
      <c r="N60" s="1070"/>
      <c r="O60" s="24"/>
    </row>
    <row r="61" spans="1:15" s="4" customFormat="1" ht="23.25" customHeight="1">
      <c r="A61" s="897"/>
      <c r="B61" s="12" t="s">
        <v>1090</v>
      </c>
      <c r="C61" s="12" t="s">
        <v>1095</v>
      </c>
      <c r="D61" s="837" t="s">
        <v>5</v>
      </c>
      <c r="E61" s="13">
        <v>4</v>
      </c>
      <c r="F61" s="613" t="s">
        <v>1688</v>
      </c>
      <c r="G61" s="14">
        <v>0.45</v>
      </c>
      <c r="H61" s="620">
        <v>274.68</v>
      </c>
      <c r="I61" s="327">
        <f>J3</f>
        <v>0</v>
      </c>
      <c r="J61" s="270">
        <f t="shared" si="47"/>
        <v>274.68</v>
      </c>
      <c r="K61" s="265">
        <f t="shared" si="15"/>
        <v>494.42400000000004</v>
      </c>
      <c r="L61" s="284">
        <f t="shared" si="48"/>
        <v>1373.4</v>
      </c>
      <c r="M61" s="291">
        <f t="shared" si="4"/>
        <v>466.95600000000002</v>
      </c>
      <c r="N61" s="1070"/>
      <c r="O61" s="24"/>
    </row>
    <row r="62" spans="1:15" s="4" customFormat="1" ht="23.25" customHeight="1">
      <c r="A62" s="897"/>
      <c r="B62" s="12" t="s">
        <v>1091</v>
      </c>
      <c r="C62" s="12" t="s">
        <v>1096</v>
      </c>
      <c r="D62" s="837" t="s">
        <v>5</v>
      </c>
      <c r="E62" s="13">
        <v>4</v>
      </c>
      <c r="F62" s="613" t="s">
        <v>1688</v>
      </c>
      <c r="G62" s="14">
        <v>0.55000000000000004</v>
      </c>
      <c r="H62" s="620">
        <v>313.92</v>
      </c>
      <c r="I62" s="327">
        <f>J3</f>
        <v>0</v>
      </c>
      <c r="J62" s="270">
        <f t="shared" si="47"/>
        <v>313.92</v>
      </c>
      <c r="K62" s="265">
        <f t="shared" si="15"/>
        <v>565.05600000000004</v>
      </c>
      <c r="L62" s="284">
        <f t="shared" si="48"/>
        <v>1569.6000000000001</v>
      </c>
      <c r="M62" s="291">
        <f t="shared" si="4"/>
        <v>533.66399999999999</v>
      </c>
      <c r="N62" s="1070"/>
      <c r="O62" s="24"/>
    </row>
    <row r="63" spans="1:15" s="4" customFormat="1" ht="23.25" customHeight="1">
      <c r="A63" s="897"/>
      <c r="B63" s="12" t="s">
        <v>1092</v>
      </c>
      <c r="C63" s="12" t="s">
        <v>1097</v>
      </c>
      <c r="D63" s="837" t="s">
        <v>5</v>
      </c>
      <c r="E63" s="13">
        <v>4</v>
      </c>
      <c r="F63" s="613" t="s">
        <v>1688</v>
      </c>
      <c r="G63" s="14">
        <v>0.65</v>
      </c>
      <c r="H63" s="620">
        <v>444.72</v>
      </c>
      <c r="I63" s="327">
        <f>J3</f>
        <v>0</v>
      </c>
      <c r="J63" s="270">
        <f t="shared" si="47"/>
        <v>444.72</v>
      </c>
      <c r="K63" s="265">
        <f t="shared" si="15"/>
        <v>800.49600000000009</v>
      </c>
      <c r="L63" s="284">
        <f t="shared" si="48"/>
        <v>2223.6000000000004</v>
      </c>
      <c r="M63" s="291">
        <f t="shared" si="4"/>
        <v>756.024</v>
      </c>
      <c r="N63" s="1070"/>
      <c r="O63" s="24"/>
    </row>
    <row r="64" spans="1:15" s="4" customFormat="1" ht="23.25" customHeight="1">
      <c r="A64" s="897"/>
      <c r="B64" s="12" t="s">
        <v>1685</v>
      </c>
      <c r="C64" s="12" t="s">
        <v>1686</v>
      </c>
      <c r="D64" s="837" t="s">
        <v>5</v>
      </c>
      <c r="E64" s="13">
        <v>4</v>
      </c>
      <c r="F64" s="613" t="s">
        <v>1688</v>
      </c>
      <c r="G64" s="14">
        <v>0.85</v>
      </c>
      <c r="H64" s="620">
        <v>549.36</v>
      </c>
      <c r="I64" s="327">
        <f>J3</f>
        <v>0</v>
      </c>
      <c r="J64" s="270">
        <f t="shared" si="46"/>
        <v>549.36</v>
      </c>
      <c r="K64" s="265">
        <f t="shared" si="15"/>
        <v>988.84800000000007</v>
      </c>
      <c r="L64" s="284">
        <f t="shared" si="48"/>
        <v>2746.8</v>
      </c>
      <c r="M64" s="291">
        <f t="shared" si="4"/>
        <v>933.91200000000003</v>
      </c>
      <c r="N64" s="1070"/>
      <c r="O64" s="24"/>
    </row>
    <row r="65" spans="1:15" s="4" customFormat="1" ht="23.25" customHeight="1">
      <c r="A65" s="897"/>
      <c r="B65" s="12" t="s">
        <v>1693</v>
      </c>
      <c r="C65" s="12" t="s">
        <v>1694</v>
      </c>
      <c r="D65" s="837" t="s">
        <v>5</v>
      </c>
      <c r="E65" s="13">
        <v>4</v>
      </c>
      <c r="F65" s="613" t="s">
        <v>1688</v>
      </c>
      <c r="G65" s="14">
        <v>1.05</v>
      </c>
      <c r="H65" s="620">
        <v>667.08</v>
      </c>
      <c r="I65" s="327">
        <f>J3</f>
        <v>0</v>
      </c>
      <c r="J65" s="270">
        <f t="shared" ref="J65:J66" si="49">H65*(1-I65)</f>
        <v>667.08</v>
      </c>
      <c r="K65" s="265">
        <f t="shared" si="15"/>
        <v>1200.7440000000001</v>
      </c>
      <c r="L65" s="284">
        <f t="shared" si="48"/>
        <v>3335.4</v>
      </c>
      <c r="M65" s="291">
        <f t="shared" si="4"/>
        <v>1134.0360000000001</v>
      </c>
      <c r="N65" s="1070"/>
      <c r="O65" s="24"/>
    </row>
    <row r="66" spans="1:15" s="4" customFormat="1" ht="23.25" customHeight="1" thickBot="1">
      <c r="A66" s="926"/>
      <c r="B66" s="147" t="s">
        <v>1695</v>
      </c>
      <c r="C66" s="147" t="s">
        <v>1696</v>
      </c>
      <c r="D66" s="143" t="s">
        <v>5</v>
      </c>
      <c r="E66" s="148">
        <v>4</v>
      </c>
      <c r="F66" s="614" t="s">
        <v>1688</v>
      </c>
      <c r="G66" s="144">
        <v>1.25</v>
      </c>
      <c r="H66" s="622">
        <v>771.72</v>
      </c>
      <c r="I66" s="328">
        <f>J3</f>
        <v>0</v>
      </c>
      <c r="J66" s="322">
        <f t="shared" si="49"/>
        <v>771.72</v>
      </c>
      <c r="K66" s="292">
        <f t="shared" si="15"/>
        <v>1389.096</v>
      </c>
      <c r="L66" s="293">
        <f t="shared" si="48"/>
        <v>3858.6000000000004</v>
      </c>
      <c r="M66" s="294">
        <f t="shared" si="4"/>
        <v>1311.924</v>
      </c>
      <c r="N66" s="1083"/>
      <c r="O66" s="24"/>
    </row>
    <row r="67" spans="1:15" s="3" customFormat="1">
      <c r="A67" s="505"/>
      <c r="B67" s="1076" t="s">
        <v>536</v>
      </c>
      <c r="C67" s="1076"/>
      <c r="D67" s="507"/>
      <c r="E67" s="507"/>
      <c r="F67" s="606"/>
      <c r="G67" s="623"/>
      <c r="H67" s="507"/>
      <c r="I67" s="508"/>
      <c r="J67" s="507"/>
      <c r="K67" s="507"/>
      <c r="L67" s="507"/>
      <c r="M67" s="507"/>
      <c r="N67" s="123"/>
      <c r="O67" s="509"/>
    </row>
  </sheetData>
  <mergeCells count="20">
    <mergeCell ref="B67:C67"/>
    <mergeCell ref="B1:C1"/>
    <mergeCell ref="D1:N1"/>
    <mergeCell ref="B4:I4"/>
    <mergeCell ref="B21:N21"/>
    <mergeCell ref="N59:N66"/>
    <mergeCell ref="N45:N49"/>
    <mergeCell ref="N52:N55"/>
    <mergeCell ref="A2:A3"/>
    <mergeCell ref="B2:B3"/>
    <mergeCell ref="C2:C3"/>
    <mergeCell ref="N31:N35"/>
    <mergeCell ref="N38:N44"/>
    <mergeCell ref="J4:N4"/>
    <mergeCell ref="J3:M3"/>
    <mergeCell ref="D2:D3"/>
    <mergeCell ref="E2:E3"/>
    <mergeCell ref="F2:F3"/>
    <mergeCell ref="G2:G3"/>
    <mergeCell ref="H2:H3"/>
  </mergeCells>
  <hyperlinks>
    <hyperlink ref="N2" location="Оглавление!A1" display="Оглавление &gt;&gt;&gt;&gt;"/>
    <hyperlink ref="N3" location="Фотооглавление!A1" display="Оглавление &gt;&gt;&gt;&gt;"/>
    <hyperlink ref="J4:N4" location="Кронштейны!A60" display="Перейти на изделия из нержавеющей стали INOX &gt;&gt;&gt;&gt;"/>
    <hyperlink ref="K4" location="Кронштейны!A60" display="Перейти на изделия из нержавеющей стали INOX &gt;&gt;&gt;&gt;"/>
    <hyperlink ref="L4" location="Кронштейны!A60" display="Перейти на изделия из нержавеющей стали INOX &gt;&gt;&gt;&gt;"/>
    <hyperlink ref="M4" location="Кронштейны!A60" display="Перейти на изделия из нержавеющей стали INOX &gt;&gt;&gt;&gt;"/>
  </hyperlinks>
  <pageMargins left="0" right="0" top="0" bottom="0" header="0" footer="0"/>
  <pageSetup paperSize="9" scale="90" orientation="landscape" r:id="rId1"/>
  <colBreaks count="1" manualBreakCount="1">
    <brk id="14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9900"/>
    <outlinePr summaryBelow="0" summaryRight="0"/>
    <pageSetUpPr autoPageBreaks="0"/>
  </sheetPr>
  <dimension ref="A1:N268"/>
  <sheetViews>
    <sheetView showGridLines="0" workbookViewId="0">
      <pane ySplit="3" topLeftCell="A4" activePane="bottomLeft" state="frozen"/>
      <selection activeCell="C25" sqref="C25"/>
      <selection pane="bottomLeft" activeCell="Q14" sqref="Q14"/>
    </sheetView>
  </sheetViews>
  <sheetFormatPr defaultRowHeight="12.75"/>
  <cols>
    <col min="1" max="1" width="5" style="445" customWidth="1"/>
    <col min="2" max="2" width="15.85546875" style="446" customWidth="1"/>
    <col min="3" max="3" width="85.85546875" style="445" customWidth="1"/>
    <col min="4" max="4" width="7" style="446" customWidth="1"/>
    <col min="5" max="5" width="7.42578125" style="446" customWidth="1"/>
    <col min="6" max="6" width="6.5703125" style="447" customWidth="1"/>
    <col min="7" max="7" width="10" style="446" customWidth="1"/>
    <col min="8" max="8" width="7.7109375" style="448" hidden="1" customWidth="1"/>
    <col min="9" max="9" width="9.42578125" style="446" customWidth="1"/>
    <col min="10" max="10" width="9.85546875" style="446" customWidth="1"/>
    <col min="11" max="11" width="10.140625" style="446" customWidth="1"/>
    <col min="12" max="12" width="11.7109375" style="446" customWidth="1"/>
    <col min="13" max="13" width="27" style="449" customWidth="1"/>
    <col min="14" max="14" width="4" style="121" customWidth="1"/>
    <col min="15" max="16384" width="9.140625" style="444"/>
  </cols>
  <sheetData>
    <row r="1" spans="1:14" s="1" customFormat="1" ht="65.25" customHeight="1" thickBot="1">
      <c r="A1" s="630"/>
      <c r="B1" s="1092"/>
      <c r="C1" s="1092"/>
      <c r="D1" s="1093" t="s">
        <v>3840</v>
      </c>
      <c r="E1" s="1094"/>
      <c r="F1" s="1094"/>
      <c r="G1" s="1094"/>
      <c r="H1" s="1095"/>
      <c r="I1" s="1095"/>
      <c r="J1" s="1095"/>
      <c r="K1" s="1095"/>
      <c r="L1" s="1095"/>
      <c r="M1" s="1096"/>
      <c r="N1" s="121"/>
    </row>
    <row r="2" spans="1:14" s="7" customFormat="1" ht="38.25" customHeight="1">
      <c r="A2" s="1111" t="s">
        <v>0</v>
      </c>
      <c r="B2" s="1113" t="s">
        <v>1</v>
      </c>
      <c r="C2" s="1029" t="s">
        <v>3152</v>
      </c>
      <c r="D2" s="1034" t="s">
        <v>3</v>
      </c>
      <c r="E2" s="1034" t="s">
        <v>76</v>
      </c>
      <c r="F2" s="1035" t="s">
        <v>100</v>
      </c>
      <c r="G2" s="1090" t="s">
        <v>99</v>
      </c>
      <c r="H2" s="797"/>
      <c r="I2" s="931" t="s">
        <v>2417</v>
      </c>
      <c r="J2" s="753" t="s">
        <v>2423</v>
      </c>
      <c r="K2" s="753" t="s">
        <v>2424</v>
      </c>
      <c r="L2" s="753" t="s">
        <v>2425</v>
      </c>
      <c r="M2" s="646" t="s">
        <v>3845</v>
      </c>
      <c r="N2" s="462"/>
    </row>
    <row r="3" spans="1:14" s="7" customFormat="1" ht="25.5" customHeight="1" thickBot="1">
      <c r="A3" s="1112"/>
      <c r="B3" s="1114"/>
      <c r="C3" s="1115"/>
      <c r="D3" s="1034"/>
      <c r="E3" s="1034"/>
      <c r="F3" s="1035"/>
      <c r="G3" s="1091"/>
      <c r="H3" s="634"/>
      <c r="I3" s="1087">
        <f>Оглавление!D3</f>
        <v>0</v>
      </c>
      <c r="J3" s="1088"/>
      <c r="K3" s="1088"/>
      <c r="L3" s="1089"/>
      <c r="M3" s="497" t="s">
        <v>3846</v>
      </c>
      <c r="N3" s="462"/>
    </row>
    <row r="4" spans="1:14" s="5" customFormat="1" ht="29.25" customHeight="1" thickBot="1">
      <c r="A4" s="640"/>
      <c r="B4" s="1097" t="s">
        <v>3151</v>
      </c>
      <c r="C4" s="1098"/>
      <c r="D4" s="1098"/>
      <c r="E4" s="1098"/>
      <c r="F4" s="1098"/>
      <c r="G4" s="1098"/>
      <c r="H4" s="1098"/>
      <c r="I4" s="1098"/>
      <c r="J4" s="1098"/>
      <c r="K4" s="1098"/>
      <c r="L4" s="1098"/>
      <c r="M4" s="1099"/>
      <c r="N4" s="49"/>
    </row>
    <row r="5" spans="1:14" s="4" customFormat="1" ht="72" customHeight="1">
      <c r="A5" s="641"/>
      <c r="B5" s="86" t="s">
        <v>2638</v>
      </c>
      <c r="C5" s="724" t="s">
        <v>4287</v>
      </c>
      <c r="D5" s="86" t="s">
        <v>5</v>
      </c>
      <c r="E5" s="192">
        <v>1</v>
      </c>
      <c r="F5" s="30">
        <v>0.28000000000000003</v>
      </c>
      <c r="G5" s="30">
        <v>46</v>
      </c>
      <c r="H5" s="43">
        <f>I3</f>
        <v>0</v>
      </c>
      <c r="I5" s="932">
        <f>G5*(1-H5)</f>
        <v>46</v>
      </c>
      <c r="J5" s="353" t="s">
        <v>3874</v>
      </c>
      <c r="K5" s="638">
        <f>I5*6</f>
        <v>276</v>
      </c>
      <c r="L5" s="354">
        <f>I5*1.7</f>
        <v>78.2</v>
      </c>
      <c r="M5" s="798"/>
      <c r="N5" s="511"/>
    </row>
    <row r="6" spans="1:14" s="5" customFormat="1" ht="37.5" customHeight="1">
      <c r="A6" s="640"/>
      <c r="B6" s="1100" t="s">
        <v>3318</v>
      </c>
      <c r="C6" s="1100"/>
      <c r="D6" s="1100"/>
      <c r="E6" s="1100"/>
      <c r="F6" s="1100"/>
      <c r="G6" s="1100"/>
      <c r="H6" s="1100"/>
      <c r="I6" s="1100"/>
      <c r="J6" s="1100"/>
      <c r="K6" s="1100"/>
      <c r="L6" s="1100"/>
      <c r="M6" s="1101"/>
      <c r="N6" s="49"/>
    </row>
    <row r="7" spans="1:14" s="4" customFormat="1" ht="29.25" customHeight="1">
      <c r="A7" s="641"/>
      <c r="B7" s="721" t="s">
        <v>3302</v>
      </c>
      <c r="C7" s="721" t="s">
        <v>3303</v>
      </c>
      <c r="D7" s="722" t="s">
        <v>5</v>
      </c>
      <c r="E7" s="723">
        <v>1</v>
      </c>
      <c r="F7" s="420">
        <v>0.24</v>
      </c>
      <c r="G7" s="420">
        <v>92.8</v>
      </c>
      <c r="H7" s="47">
        <f>I3</f>
        <v>0</v>
      </c>
      <c r="I7" s="865">
        <f t="shared" ref="I7:I21" si="0">G7*(1-H7)</f>
        <v>92.8</v>
      </c>
      <c r="J7" s="264">
        <f t="shared" ref="J7" si="1">I7*1.7</f>
        <v>157.76</v>
      </c>
      <c r="K7" s="288">
        <f t="shared" ref="K7" si="2">I7*6</f>
        <v>556.79999999999995</v>
      </c>
      <c r="L7" s="527">
        <f t="shared" ref="L7" si="3">I7*1.7</f>
        <v>157.76</v>
      </c>
      <c r="M7" s="175"/>
      <c r="N7" s="551"/>
    </row>
    <row r="8" spans="1:14" s="4" customFormat="1" ht="29.25" customHeight="1">
      <c r="A8" s="641"/>
      <c r="B8" s="368" t="s">
        <v>3304</v>
      </c>
      <c r="C8" s="368" t="s">
        <v>3305</v>
      </c>
      <c r="D8" s="369" t="s">
        <v>5</v>
      </c>
      <c r="E8" s="370">
        <v>1</v>
      </c>
      <c r="F8" s="39">
        <v>0.3</v>
      </c>
      <c r="G8" s="39">
        <v>115.99999999999999</v>
      </c>
      <c r="H8" s="33">
        <f>I3</f>
        <v>0</v>
      </c>
      <c r="I8" s="866">
        <f t="shared" si="0"/>
        <v>115.99999999999999</v>
      </c>
      <c r="J8" s="265">
        <f t="shared" ref="J8" si="4">I8*1.7</f>
        <v>197.19999999999996</v>
      </c>
      <c r="K8" s="284">
        <f t="shared" ref="K8" si="5">I8*6</f>
        <v>695.99999999999989</v>
      </c>
      <c r="L8" s="371">
        <f t="shared" ref="L8" si="6">I8*1.7</f>
        <v>197.19999999999996</v>
      </c>
      <c r="M8" s="175"/>
      <c r="N8" s="551"/>
    </row>
    <row r="9" spans="1:14" s="4" customFormat="1" ht="29.25" customHeight="1">
      <c r="A9" s="641"/>
      <c r="B9" s="368" t="s">
        <v>3157</v>
      </c>
      <c r="C9" s="368" t="s">
        <v>3168</v>
      </c>
      <c r="D9" s="369" t="s">
        <v>5</v>
      </c>
      <c r="E9" s="370">
        <v>1</v>
      </c>
      <c r="F9" s="39">
        <v>0.36</v>
      </c>
      <c r="G9" s="39">
        <v>139.19999999999999</v>
      </c>
      <c r="H9" s="33">
        <f>H5</f>
        <v>0</v>
      </c>
      <c r="I9" s="866">
        <f t="shared" si="0"/>
        <v>139.19999999999999</v>
      </c>
      <c r="J9" s="265">
        <f t="shared" ref="J9:J13" si="7">I9*1.7</f>
        <v>236.64</v>
      </c>
      <c r="K9" s="284">
        <f t="shared" ref="K9:K13" si="8">I9*6</f>
        <v>835.19999999999993</v>
      </c>
      <c r="L9" s="371">
        <f t="shared" ref="L9:L13" si="9">I9*1.7</f>
        <v>236.64</v>
      </c>
      <c r="M9" s="175"/>
      <c r="N9" s="551"/>
    </row>
    <row r="10" spans="1:14" s="4" customFormat="1" ht="29.25" customHeight="1">
      <c r="A10" s="641"/>
      <c r="B10" s="368" t="s">
        <v>3306</v>
      </c>
      <c r="C10" s="368" t="s">
        <v>3307</v>
      </c>
      <c r="D10" s="369" t="s">
        <v>5</v>
      </c>
      <c r="E10" s="370">
        <v>1</v>
      </c>
      <c r="F10" s="39">
        <v>0.42</v>
      </c>
      <c r="G10" s="39">
        <v>174</v>
      </c>
      <c r="H10" s="33">
        <f>I3</f>
        <v>0</v>
      </c>
      <c r="I10" s="866">
        <f t="shared" si="0"/>
        <v>174</v>
      </c>
      <c r="J10" s="265">
        <f t="shared" ref="J10" si="10">I10*1.7</f>
        <v>295.8</v>
      </c>
      <c r="K10" s="284">
        <f t="shared" ref="K10" si="11">I10*6</f>
        <v>1044</v>
      </c>
      <c r="L10" s="371">
        <f t="shared" ref="L10" si="12">I10*1.7</f>
        <v>295.8</v>
      </c>
      <c r="M10" s="175"/>
      <c r="N10" s="551"/>
    </row>
    <row r="11" spans="1:14" s="4" customFormat="1" ht="29.25" customHeight="1">
      <c r="A11" s="641"/>
      <c r="B11" s="368" t="s">
        <v>3158</v>
      </c>
      <c r="C11" s="368" t="s">
        <v>3159</v>
      </c>
      <c r="D11" s="369" t="s">
        <v>5</v>
      </c>
      <c r="E11" s="370">
        <v>1</v>
      </c>
      <c r="F11" s="39">
        <v>0.48</v>
      </c>
      <c r="G11" s="39">
        <v>208.79999999999998</v>
      </c>
      <c r="H11" s="33">
        <f>H5</f>
        <v>0</v>
      </c>
      <c r="I11" s="866">
        <f t="shared" si="0"/>
        <v>208.79999999999998</v>
      </c>
      <c r="J11" s="265">
        <f t="shared" si="7"/>
        <v>354.96</v>
      </c>
      <c r="K11" s="284">
        <f t="shared" si="8"/>
        <v>1252.8</v>
      </c>
      <c r="L11" s="371">
        <f t="shared" si="9"/>
        <v>354.96</v>
      </c>
      <c r="M11" s="175"/>
      <c r="N11" s="551"/>
    </row>
    <row r="12" spans="1:14" s="4" customFormat="1" ht="29.25" customHeight="1">
      <c r="A12" s="641"/>
      <c r="B12" s="368" t="s">
        <v>3308</v>
      </c>
      <c r="C12" s="368" t="s">
        <v>3309</v>
      </c>
      <c r="D12" s="369" t="s">
        <v>5</v>
      </c>
      <c r="E12" s="370">
        <v>1</v>
      </c>
      <c r="F12" s="39">
        <v>0.54</v>
      </c>
      <c r="G12" s="39">
        <v>243.6</v>
      </c>
      <c r="H12" s="33">
        <f>I3</f>
        <v>0</v>
      </c>
      <c r="I12" s="866">
        <f t="shared" si="0"/>
        <v>243.6</v>
      </c>
      <c r="J12" s="265">
        <f t="shared" ref="J12" si="13">I12*1.7</f>
        <v>414.12</v>
      </c>
      <c r="K12" s="284">
        <f t="shared" ref="K12" si="14">I12*6</f>
        <v>1461.6</v>
      </c>
      <c r="L12" s="371">
        <f t="shared" ref="L12" si="15">I12*1.7</f>
        <v>414.12</v>
      </c>
      <c r="M12" s="175"/>
      <c r="N12" s="551"/>
    </row>
    <row r="13" spans="1:14" s="4" customFormat="1" ht="29.25" customHeight="1">
      <c r="A13" s="641"/>
      <c r="B13" s="368" t="s">
        <v>3160</v>
      </c>
      <c r="C13" s="368" t="s">
        <v>3161</v>
      </c>
      <c r="D13" s="369" t="s">
        <v>5</v>
      </c>
      <c r="E13" s="370">
        <v>1</v>
      </c>
      <c r="F13" s="39">
        <v>0.6</v>
      </c>
      <c r="G13" s="39">
        <v>278.39999999999998</v>
      </c>
      <c r="H13" s="33">
        <f>H5</f>
        <v>0</v>
      </c>
      <c r="I13" s="866">
        <f t="shared" si="0"/>
        <v>278.39999999999998</v>
      </c>
      <c r="J13" s="265">
        <f t="shared" si="7"/>
        <v>473.28</v>
      </c>
      <c r="K13" s="284">
        <f t="shared" si="8"/>
        <v>1670.3999999999999</v>
      </c>
      <c r="L13" s="371">
        <f t="shared" si="9"/>
        <v>473.28</v>
      </c>
      <c r="M13" s="175"/>
      <c r="N13" s="551"/>
    </row>
    <row r="14" spans="1:14" s="4" customFormat="1" ht="29.25" customHeight="1">
      <c r="A14" s="641"/>
      <c r="B14" s="368" t="s">
        <v>3310</v>
      </c>
      <c r="C14" s="368" t="s">
        <v>3311</v>
      </c>
      <c r="D14" s="369" t="s">
        <v>5</v>
      </c>
      <c r="E14" s="370">
        <v>1</v>
      </c>
      <c r="F14" s="39">
        <v>0.72</v>
      </c>
      <c r="G14" s="39">
        <v>394.4</v>
      </c>
      <c r="H14" s="33">
        <f>I3</f>
        <v>0</v>
      </c>
      <c r="I14" s="866">
        <f t="shared" si="0"/>
        <v>394.4</v>
      </c>
      <c r="J14" s="265">
        <f t="shared" ref="J14" si="16">I14*1.7</f>
        <v>670.4799999999999</v>
      </c>
      <c r="K14" s="284">
        <f t="shared" ref="K14" si="17">I14*6</f>
        <v>2366.3999999999996</v>
      </c>
      <c r="L14" s="371">
        <f t="shared" ref="L14" si="18">I14*1.7</f>
        <v>670.4799999999999</v>
      </c>
      <c r="M14" s="175"/>
      <c r="N14" s="551"/>
    </row>
    <row r="15" spans="1:14" s="4" customFormat="1" ht="29.25" customHeight="1">
      <c r="A15" s="641"/>
      <c r="B15" s="368" t="s">
        <v>3312</v>
      </c>
      <c r="C15" s="368" t="s">
        <v>3313</v>
      </c>
      <c r="D15" s="369" t="s">
        <v>5</v>
      </c>
      <c r="E15" s="370">
        <v>1</v>
      </c>
      <c r="F15" s="39">
        <v>0.84</v>
      </c>
      <c r="G15" s="39">
        <v>417.59999999999997</v>
      </c>
      <c r="H15" s="33">
        <f>I3</f>
        <v>0</v>
      </c>
      <c r="I15" s="866">
        <f t="shared" si="0"/>
        <v>417.59999999999997</v>
      </c>
      <c r="J15" s="265">
        <f t="shared" ref="J15" si="19">I15*1.7</f>
        <v>709.92</v>
      </c>
      <c r="K15" s="284">
        <f t="shared" ref="K15" si="20">I15*6</f>
        <v>2505.6</v>
      </c>
      <c r="L15" s="371">
        <f t="shared" ref="L15" si="21">I15*1.7</f>
        <v>709.92</v>
      </c>
      <c r="M15" s="175"/>
      <c r="N15" s="551"/>
    </row>
    <row r="16" spans="1:14" s="4" customFormat="1" ht="29.25" customHeight="1">
      <c r="A16" s="641"/>
      <c r="B16" s="368" t="s">
        <v>3314</v>
      </c>
      <c r="C16" s="368" t="s">
        <v>3315</v>
      </c>
      <c r="D16" s="369" t="s">
        <v>5</v>
      </c>
      <c r="E16" s="370">
        <v>1</v>
      </c>
      <c r="F16" s="39">
        <v>0.96</v>
      </c>
      <c r="G16" s="39">
        <v>440.79999999999995</v>
      </c>
      <c r="H16" s="33">
        <f>H8</f>
        <v>0</v>
      </c>
      <c r="I16" s="866">
        <f t="shared" si="0"/>
        <v>440.79999999999995</v>
      </c>
      <c r="J16" s="265">
        <f t="shared" ref="J16" si="22">I16*1.7</f>
        <v>749.3599999999999</v>
      </c>
      <c r="K16" s="284">
        <f t="shared" ref="K16" si="23">I16*6</f>
        <v>2644.7999999999997</v>
      </c>
      <c r="L16" s="371">
        <f t="shared" ref="L16" si="24">I16*1.7</f>
        <v>749.3599999999999</v>
      </c>
      <c r="M16" s="175"/>
      <c r="N16" s="551"/>
    </row>
    <row r="17" spans="1:14" s="4" customFormat="1" ht="29.25" customHeight="1">
      <c r="A17" s="641"/>
      <c r="B17" s="368" t="s">
        <v>3163</v>
      </c>
      <c r="C17" s="368" t="s">
        <v>3162</v>
      </c>
      <c r="D17" s="369" t="s">
        <v>5</v>
      </c>
      <c r="E17" s="370">
        <v>1</v>
      </c>
      <c r="F17" s="39">
        <v>1.2</v>
      </c>
      <c r="G17" s="39">
        <v>463.99999999999994</v>
      </c>
      <c r="H17" s="33">
        <f>H5</f>
        <v>0</v>
      </c>
      <c r="I17" s="866">
        <f t="shared" si="0"/>
        <v>463.99999999999994</v>
      </c>
      <c r="J17" s="265">
        <f t="shared" ref="J17:J21" si="25">I17*1.7</f>
        <v>788.79999999999984</v>
      </c>
      <c r="K17" s="284">
        <f t="shared" ref="K17:K21" si="26">I17*6</f>
        <v>2783.9999999999995</v>
      </c>
      <c r="L17" s="371">
        <f t="shared" ref="L17:L21" si="27">I17*1.7</f>
        <v>788.79999999999984</v>
      </c>
      <c r="M17" s="175"/>
      <c r="N17" s="551"/>
    </row>
    <row r="18" spans="1:14" s="4" customFormat="1" ht="29.25" customHeight="1">
      <c r="A18" s="641"/>
      <c r="B18" s="368" t="s">
        <v>3316</v>
      </c>
      <c r="C18" s="368" t="s">
        <v>3317</v>
      </c>
      <c r="D18" s="369" t="s">
        <v>5</v>
      </c>
      <c r="E18" s="370">
        <v>1</v>
      </c>
      <c r="F18" s="39">
        <v>1.44</v>
      </c>
      <c r="G18" s="39">
        <v>603.19999999999993</v>
      </c>
      <c r="H18" s="33">
        <f>I3</f>
        <v>0</v>
      </c>
      <c r="I18" s="866">
        <f t="shared" si="0"/>
        <v>603.19999999999993</v>
      </c>
      <c r="J18" s="265">
        <f t="shared" ref="J18" si="28">I18*1.7</f>
        <v>1025.4399999999998</v>
      </c>
      <c r="K18" s="284">
        <f t="shared" ref="K18" si="29">I18*6</f>
        <v>3619.2</v>
      </c>
      <c r="L18" s="371">
        <f t="shared" ref="L18" si="30">I18*1.7</f>
        <v>1025.4399999999998</v>
      </c>
      <c r="M18" s="175"/>
      <c r="N18" s="551"/>
    </row>
    <row r="19" spans="1:14" s="4" customFormat="1" ht="29.25" customHeight="1">
      <c r="A19" s="641"/>
      <c r="B19" s="368" t="s">
        <v>3165</v>
      </c>
      <c r="C19" s="368" t="s">
        <v>3166</v>
      </c>
      <c r="D19" s="369" t="s">
        <v>5</v>
      </c>
      <c r="E19" s="370">
        <v>1</v>
      </c>
      <c r="F19" s="39">
        <v>1.8</v>
      </c>
      <c r="G19" s="39">
        <v>730.8</v>
      </c>
      <c r="H19" s="33">
        <f>H5</f>
        <v>0</v>
      </c>
      <c r="I19" s="866">
        <f t="shared" si="0"/>
        <v>730.8</v>
      </c>
      <c r="J19" s="265">
        <f t="shared" ref="J19" si="31">I19*1.7</f>
        <v>1242.3599999999999</v>
      </c>
      <c r="K19" s="284">
        <f t="shared" ref="K19" si="32">I19*6</f>
        <v>4384.7999999999993</v>
      </c>
      <c r="L19" s="371">
        <f t="shared" ref="L19" si="33">I19*1.7</f>
        <v>1242.3599999999999</v>
      </c>
      <c r="M19" s="175"/>
      <c r="N19" s="551"/>
    </row>
    <row r="20" spans="1:14" s="4" customFormat="1" ht="29.25" customHeight="1">
      <c r="A20" s="641"/>
      <c r="B20" s="368" t="s">
        <v>3164</v>
      </c>
      <c r="C20" s="368" t="s">
        <v>3167</v>
      </c>
      <c r="D20" s="369" t="s">
        <v>5</v>
      </c>
      <c r="E20" s="370">
        <v>1</v>
      </c>
      <c r="F20" s="39">
        <v>2.4</v>
      </c>
      <c r="G20" s="39">
        <v>858.4</v>
      </c>
      <c r="H20" s="33">
        <f>H5</f>
        <v>0</v>
      </c>
      <c r="I20" s="866">
        <f t="shared" si="0"/>
        <v>858.4</v>
      </c>
      <c r="J20" s="265">
        <f t="shared" si="25"/>
        <v>1459.28</v>
      </c>
      <c r="K20" s="284">
        <f t="shared" si="26"/>
        <v>5150.3999999999996</v>
      </c>
      <c r="L20" s="371">
        <f t="shared" si="27"/>
        <v>1459.28</v>
      </c>
      <c r="M20" s="175"/>
      <c r="N20" s="551"/>
    </row>
    <row r="21" spans="1:14" s="4" customFormat="1" ht="29.25" customHeight="1">
      <c r="A21" s="641"/>
      <c r="B21" s="368" t="s">
        <v>3155</v>
      </c>
      <c r="C21" s="428" t="s">
        <v>3156</v>
      </c>
      <c r="D21" s="429" t="s">
        <v>5</v>
      </c>
      <c r="E21" s="430">
        <v>1</v>
      </c>
      <c r="F21" s="44">
        <v>3.6</v>
      </c>
      <c r="G21" s="44">
        <v>1160</v>
      </c>
      <c r="H21" s="43">
        <f>H5</f>
        <v>0</v>
      </c>
      <c r="I21" s="867">
        <f t="shared" si="0"/>
        <v>1160</v>
      </c>
      <c r="J21" s="301">
        <f t="shared" si="25"/>
        <v>1972</v>
      </c>
      <c r="K21" s="302">
        <f t="shared" si="26"/>
        <v>6960</v>
      </c>
      <c r="L21" s="431">
        <f t="shared" si="27"/>
        <v>1972</v>
      </c>
      <c r="M21" s="175"/>
      <c r="N21" s="551"/>
    </row>
    <row r="22" spans="1:14" s="5" customFormat="1" ht="37.5" customHeight="1" thickBot="1">
      <c r="A22" s="640"/>
      <c r="B22" s="1084" t="s">
        <v>2868</v>
      </c>
      <c r="C22" s="1085"/>
      <c r="D22" s="1085"/>
      <c r="E22" s="1085"/>
      <c r="F22" s="1085"/>
      <c r="G22" s="1085"/>
      <c r="H22" s="1085"/>
      <c r="I22" s="1085"/>
      <c r="J22" s="1085"/>
      <c r="K22" s="1085"/>
      <c r="L22" s="1085"/>
      <c r="M22" s="1086"/>
      <c r="N22" s="49"/>
    </row>
    <row r="23" spans="1:14" s="4" customFormat="1">
      <c r="A23" s="641"/>
      <c r="B23" s="645" t="s">
        <v>2299</v>
      </c>
      <c r="C23" s="258" t="s">
        <v>2301</v>
      </c>
      <c r="D23" s="201" t="s">
        <v>5</v>
      </c>
      <c r="E23" s="259">
        <v>1</v>
      </c>
      <c r="F23" s="197">
        <v>0.1</v>
      </c>
      <c r="G23" s="197">
        <v>46.4</v>
      </c>
      <c r="H23" s="200">
        <f>I3</f>
        <v>0</v>
      </c>
      <c r="I23" s="305">
        <f t="shared" ref="I23:I66" si="34">G23*(1-H23)</f>
        <v>46.4</v>
      </c>
      <c r="J23" s="264">
        <f t="shared" ref="J23:J37" si="35">I23*1.7</f>
        <v>78.88</v>
      </c>
      <c r="K23" s="288">
        <f t="shared" ref="K23:K37" si="36">I23*6</f>
        <v>278.39999999999998</v>
      </c>
      <c r="L23" s="278">
        <f t="shared" ref="L23:L37" si="37">I23*1.7</f>
        <v>78.88</v>
      </c>
      <c r="M23" s="175"/>
      <c r="N23" s="511"/>
    </row>
    <row r="24" spans="1:14" s="4" customFormat="1">
      <c r="A24" s="641"/>
      <c r="B24" s="258" t="s">
        <v>1782</v>
      </c>
      <c r="C24" s="258" t="s">
        <v>1794</v>
      </c>
      <c r="D24" s="201" t="s">
        <v>5</v>
      </c>
      <c r="E24" s="259">
        <v>1</v>
      </c>
      <c r="F24" s="197">
        <f>F23*2</f>
        <v>0.2</v>
      </c>
      <c r="G24" s="197">
        <v>59.716800000000006</v>
      </c>
      <c r="H24" s="200">
        <f>I3</f>
        <v>0</v>
      </c>
      <c r="I24" s="305">
        <f t="shared" si="34"/>
        <v>59.716800000000006</v>
      </c>
      <c r="J24" s="264">
        <f t="shared" si="35"/>
        <v>101.51856000000001</v>
      </c>
      <c r="K24" s="288">
        <f t="shared" si="36"/>
        <v>358.30080000000004</v>
      </c>
      <c r="L24" s="278">
        <f t="shared" si="37"/>
        <v>101.51856000000001</v>
      </c>
      <c r="M24" s="175"/>
      <c r="N24" s="511"/>
    </row>
    <row r="25" spans="1:14" s="4" customFormat="1">
      <c r="A25" s="641"/>
      <c r="B25" s="260" t="s">
        <v>1783</v>
      </c>
      <c r="C25" s="260" t="s">
        <v>1795</v>
      </c>
      <c r="D25" s="201" t="s">
        <v>5</v>
      </c>
      <c r="E25" s="259">
        <v>1</v>
      </c>
      <c r="F25" s="199">
        <f>F23*3</f>
        <v>0.30000000000000004</v>
      </c>
      <c r="G25" s="197">
        <v>80.388000000000005</v>
      </c>
      <c r="H25" s="200">
        <f>I3</f>
        <v>0</v>
      </c>
      <c r="I25" s="305">
        <f t="shared" si="34"/>
        <v>80.388000000000005</v>
      </c>
      <c r="J25" s="264">
        <f t="shared" si="35"/>
        <v>136.65960000000001</v>
      </c>
      <c r="K25" s="288">
        <f t="shared" si="36"/>
        <v>482.32800000000003</v>
      </c>
      <c r="L25" s="278">
        <f t="shared" si="37"/>
        <v>136.65960000000001</v>
      </c>
      <c r="M25" s="175"/>
      <c r="N25" s="511"/>
    </row>
    <row r="26" spans="1:14" s="4" customFormat="1">
      <c r="A26" s="641"/>
      <c r="B26" s="260" t="s">
        <v>1784</v>
      </c>
      <c r="C26" s="260" t="s">
        <v>1796</v>
      </c>
      <c r="D26" s="201" t="s">
        <v>5</v>
      </c>
      <c r="E26" s="259">
        <v>1</v>
      </c>
      <c r="F26" s="197">
        <f>F23*4</f>
        <v>0.4</v>
      </c>
      <c r="G26" s="197">
        <v>105.65279999999998</v>
      </c>
      <c r="H26" s="200">
        <f>I3</f>
        <v>0</v>
      </c>
      <c r="I26" s="305">
        <f t="shared" si="34"/>
        <v>105.65279999999998</v>
      </c>
      <c r="J26" s="264">
        <f t="shared" si="35"/>
        <v>179.60975999999997</v>
      </c>
      <c r="K26" s="288">
        <f t="shared" si="36"/>
        <v>633.91679999999997</v>
      </c>
      <c r="L26" s="278">
        <f t="shared" si="37"/>
        <v>179.60975999999997</v>
      </c>
      <c r="M26" s="175"/>
      <c r="N26" s="511"/>
    </row>
    <row r="27" spans="1:14" s="4" customFormat="1">
      <c r="A27" s="641"/>
      <c r="B27" s="260" t="s">
        <v>1785</v>
      </c>
      <c r="C27" s="260" t="s">
        <v>1797</v>
      </c>
      <c r="D27" s="201" t="s">
        <v>5</v>
      </c>
      <c r="E27" s="259">
        <v>1</v>
      </c>
      <c r="F27" s="197">
        <f>F23*5</f>
        <v>0.5</v>
      </c>
      <c r="G27" s="197">
        <v>132.066</v>
      </c>
      <c r="H27" s="200">
        <f>I3</f>
        <v>0</v>
      </c>
      <c r="I27" s="305">
        <f t="shared" si="34"/>
        <v>132.066</v>
      </c>
      <c r="J27" s="264">
        <f t="shared" si="35"/>
        <v>224.51220000000001</v>
      </c>
      <c r="K27" s="288">
        <f t="shared" si="36"/>
        <v>792.39599999999996</v>
      </c>
      <c r="L27" s="278">
        <f t="shared" si="37"/>
        <v>224.51220000000001</v>
      </c>
      <c r="M27" s="175"/>
      <c r="N27" s="511"/>
    </row>
    <row r="28" spans="1:14" s="4" customFormat="1">
      <c r="A28" s="641"/>
      <c r="B28" s="260" t="s">
        <v>1786</v>
      </c>
      <c r="C28" s="260" t="s">
        <v>1798</v>
      </c>
      <c r="D28" s="201" t="s">
        <v>5</v>
      </c>
      <c r="E28" s="259">
        <v>1</v>
      </c>
      <c r="F28" s="199">
        <f>F23*6</f>
        <v>0.60000000000000009</v>
      </c>
      <c r="G28" s="197">
        <v>156.1824</v>
      </c>
      <c r="H28" s="200">
        <f>I3</f>
        <v>0</v>
      </c>
      <c r="I28" s="305">
        <f t="shared" si="34"/>
        <v>156.1824</v>
      </c>
      <c r="J28" s="264">
        <f t="shared" si="35"/>
        <v>265.51008000000002</v>
      </c>
      <c r="K28" s="288">
        <f t="shared" si="36"/>
        <v>937.09439999999995</v>
      </c>
      <c r="L28" s="278">
        <f t="shared" si="37"/>
        <v>265.51008000000002</v>
      </c>
      <c r="M28" s="175"/>
      <c r="N28" s="511"/>
    </row>
    <row r="29" spans="1:14" s="4" customFormat="1">
      <c r="A29" s="641"/>
      <c r="B29" s="260" t="s">
        <v>1787</v>
      </c>
      <c r="C29" s="260" t="s">
        <v>1799</v>
      </c>
      <c r="D29" s="201" t="s">
        <v>5</v>
      </c>
      <c r="E29" s="259">
        <v>1</v>
      </c>
      <c r="F29" s="197">
        <f>F23*8</f>
        <v>0.8</v>
      </c>
      <c r="G29" s="199">
        <v>202.11840000000001</v>
      </c>
      <c r="H29" s="200">
        <f>I3</f>
        <v>0</v>
      </c>
      <c r="I29" s="306">
        <f t="shared" si="34"/>
        <v>202.11840000000001</v>
      </c>
      <c r="J29" s="264">
        <f t="shared" si="35"/>
        <v>343.60128000000003</v>
      </c>
      <c r="K29" s="288">
        <f t="shared" si="36"/>
        <v>1212.7103999999999</v>
      </c>
      <c r="L29" s="278">
        <f t="shared" si="37"/>
        <v>343.60128000000003</v>
      </c>
      <c r="M29" s="175"/>
      <c r="N29" s="511"/>
    </row>
    <row r="30" spans="1:14" s="4" customFormat="1">
      <c r="A30" s="641"/>
      <c r="B30" s="260" t="s">
        <v>1788</v>
      </c>
      <c r="C30" s="260" t="s">
        <v>1800</v>
      </c>
      <c r="D30" s="201" t="s">
        <v>5</v>
      </c>
      <c r="E30" s="259">
        <v>1</v>
      </c>
      <c r="F30" s="197">
        <f>F23*10</f>
        <v>1</v>
      </c>
      <c r="G30" s="199">
        <v>252.648</v>
      </c>
      <c r="H30" s="200">
        <f>I3</f>
        <v>0</v>
      </c>
      <c r="I30" s="306">
        <f t="shared" si="34"/>
        <v>252.648</v>
      </c>
      <c r="J30" s="264">
        <f t="shared" si="35"/>
        <v>429.5016</v>
      </c>
      <c r="K30" s="288">
        <f t="shared" si="36"/>
        <v>1515.8879999999999</v>
      </c>
      <c r="L30" s="278">
        <f t="shared" si="37"/>
        <v>429.5016</v>
      </c>
      <c r="M30" s="175"/>
      <c r="N30" s="511"/>
    </row>
    <row r="31" spans="1:14" s="4" customFormat="1">
      <c r="A31" s="641"/>
      <c r="B31" s="260" t="s">
        <v>1789</v>
      </c>
      <c r="C31" s="260" t="s">
        <v>1801</v>
      </c>
      <c r="D31" s="201" t="s">
        <v>5</v>
      </c>
      <c r="E31" s="259">
        <v>1</v>
      </c>
      <c r="F31" s="199">
        <f>F23*12</f>
        <v>1.2000000000000002</v>
      </c>
      <c r="G31" s="199">
        <v>287.10000000000002</v>
      </c>
      <c r="H31" s="200">
        <f>I3</f>
        <v>0</v>
      </c>
      <c r="I31" s="306">
        <f t="shared" si="34"/>
        <v>287.10000000000002</v>
      </c>
      <c r="J31" s="264">
        <f t="shared" si="35"/>
        <v>488.07000000000005</v>
      </c>
      <c r="K31" s="288">
        <f t="shared" si="36"/>
        <v>1722.6000000000001</v>
      </c>
      <c r="L31" s="278">
        <f t="shared" si="37"/>
        <v>488.07000000000005</v>
      </c>
      <c r="M31" s="175"/>
      <c r="N31" s="511"/>
    </row>
    <row r="32" spans="1:14" s="4" customFormat="1">
      <c r="A32" s="641"/>
      <c r="B32" s="260" t="s">
        <v>1790</v>
      </c>
      <c r="C32" s="260" t="s">
        <v>1802</v>
      </c>
      <c r="D32" s="201" t="s">
        <v>5</v>
      </c>
      <c r="E32" s="259">
        <v>1</v>
      </c>
      <c r="F32" s="197">
        <f>F23*14</f>
        <v>1.4000000000000001</v>
      </c>
      <c r="G32" s="199">
        <v>333.036</v>
      </c>
      <c r="H32" s="200">
        <f>I3</f>
        <v>0</v>
      </c>
      <c r="I32" s="306">
        <f t="shared" si="34"/>
        <v>333.036</v>
      </c>
      <c r="J32" s="264">
        <f t="shared" si="35"/>
        <v>566.16120000000001</v>
      </c>
      <c r="K32" s="288">
        <f t="shared" si="36"/>
        <v>1998.2159999999999</v>
      </c>
      <c r="L32" s="278">
        <f t="shared" si="37"/>
        <v>566.16120000000001</v>
      </c>
      <c r="M32" s="175"/>
      <c r="N32" s="511"/>
    </row>
    <row r="33" spans="1:14" s="4" customFormat="1">
      <c r="A33" s="641"/>
      <c r="B33" s="260" t="s">
        <v>1887</v>
      </c>
      <c r="C33" s="260" t="s">
        <v>1888</v>
      </c>
      <c r="D33" s="201" t="s">
        <v>5</v>
      </c>
      <c r="E33" s="259">
        <v>1</v>
      </c>
      <c r="F33" s="197">
        <f>F23*15</f>
        <v>1.5</v>
      </c>
      <c r="G33" s="199">
        <v>357.28</v>
      </c>
      <c r="H33" s="200">
        <f>I3</f>
        <v>0</v>
      </c>
      <c r="I33" s="306">
        <f t="shared" si="34"/>
        <v>357.28</v>
      </c>
      <c r="J33" s="264">
        <f t="shared" si="35"/>
        <v>607.37599999999998</v>
      </c>
      <c r="K33" s="288">
        <f t="shared" si="36"/>
        <v>2143.6799999999998</v>
      </c>
      <c r="L33" s="278">
        <f t="shared" si="37"/>
        <v>607.37599999999998</v>
      </c>
      <c r="M33" s="175"/>
      <c r="N33" s="511"/>
    </row>
    <row r="34" spans="1:14" s="4" customFormat="1">
      <c r="A34" s="641"/>
      <c r="B34" s="260" t="s">
        <v>1791</v>
      </c>
      <c r="C34" s="260" t="s">
        <v>1803</v>
      </c>
      <c r="D34" s="201" t="s">
        <v>5</v>
      </c>
      <c r="E34" s="259">
        <v>1</v>
      </c>
      <c r="F34" s="199">
        <f>F23*18</f>
        <v>1.8</v>
      </c>
      <c r="G34" s="199">
        <v>427.46000000000004</v>
      </c>
      <c r="H34" s="200">
        <f>I3</f>
        <v>0</v>
      </c>
      <c r="I34" s="306">
        <f t="shared" si="34"/>
        <v>427.46000000000004</v>
      </c>
      <c r="J34" s="264">
        <f t="shared" si="35"/>
        <v>726.68200000000002</v>
      </c>
      <c r="K34" s="288">
        <f t="shared" si="36"/>
        <v>2564.7600000000002</v>
      </c>
      <c r="L34" s="278">
        <f t="shared" si="37"/>
        <v>726.68200000000002</v>
      </c>
      <c r="M34" s="175"/>
      <c r="N34" s="511"/>
    </row>
    <row r="35" spans="1:14" s="4" customFormat="1">
      <c r="A35" s="641"/>
      <c r="B35" s="260" t="s">
        <v>1792</v>
      </c>
      <c r="C35" s="260" t="s">
        <v>1804</v>
      </c>
      <c r="D35" s="201" t="s">
        <v>5</v>
      </c>
      <c r="E35" s="259">
        <v>1</v>
      </c>
      <c r="F35" s="197">
        <f>F23*20</f>
        <v>2</v>
      </c>
      <c r="G35" s="199">
        <v>484.88000000000005</v>
      </c>
      <c r="H35" s="200">
        <f>I3</f>
        <v>0</v>
      </c>
      <c r="I35" s="306">
        <f t="shared" si="34"/>
        <v>484.88000000000005</v>
      </c>
      <c r="J35" s="264">
        <f t="shared" si="35"/>
        <v>824.29600000000005</v>
      </c>
      <c r="K35" s="288">
        <f t="shared" si="36"/>
        <v>2909.28</v>
      </c>
      <c r="L35" s="278">
        <f t="shared" si="37"/>
        <v>824.29600000000005</v>
      </c>
      <c r="M35" s="175"/>
      <c r="N35" s="511"/>
    </row>
    <row r="36" spans="1:14" s="4" customFormat="1">
      <c r="A36" s="641"/>
      <c r="B36" s="260" t="s">
        <v>1793</v>
      </c>
      <c r="C36" s="260" t="s">
        <v>1805</v>
      </c>
      <c r="D36" s="201" t="s">
        <v>5</v>
      </c>
      <c r="E36" s="259">
        <v>1</v>
      </c>
      <c r="F36" s="197">
        <f>F23*25</f>
        <v>2.5</v>
      </c>
      <c r="G36" s="199">
        <v>599.71999999999991</v>
      </c>
      <c r="H36" s="200">
        <f>I3</f>
        <v>0</v>
      </c>
      <c r="I36" s="306">
        <f t="shared" si="34"/>
        <v>599.71999999999991</v>
      </c>
      <c r="J36" s="264">
        <f t="shared" si="35"/>
        <v>1019.5239999999998</v>
      </c>
      <c r="K36" s="288">
        <f t="shared" si="36"/>
        <v>3598.3199999999997</v>
      </c>
      <c r="L36" s="278">
        <f t="shared" si="37"/>
        <v>1019.5239999999998</v>
      </c>
      <c r="M36" s="175"/>
      <c r="N36" s="511"/>
    </row>
    <row r="37" spans="1:14" s="4" customFormat="1">
      <c r="A37" s="641"/>
      <c r="B37" s="260" t="s">
        <v>2235</v>
      </c>
      <c r="C37" s="260" t="s">
        <v>2236</v>
      </c>
      <c r="D37" s="201" t="s">
        <v>5</v>
      </c>
      <c r="E37" s="259">
        <v>1</v>
      </c>
      <c r="F37" s="199">
        <f>F23*30</f>
        <v>3</v>
      </c>
      <c r="G37" s="199">
        <v>714.56</v>
      </c>
      <c r="H37" s="200">
        <f>I3</f>
        <v>0</v>
      </c>
      <c r="I37" s="306">
        <f t="shared" si="34"/>
        <v>714.56</v>
      </c>
      <c r="J37" s="264">
        <f t="shared" si="35"/>
        <v>1214.752</v>
      </c>
      <c r="K37" s="288">
        <f t="shared" si="36"/>
        <v>4287.3599999999997</v>
      </c>
      <c r="L37" s="278">
        <f t="shared" si="37"/>
        <v>1214.752</v>
      </c>
      <c r="M37" s="175"/>
      <c r="N37" s="511"/>
    </row>
    <row r="38" spans="1:14" s="4" customFormat="1">
      <c r="A38" s="641"/>
      <c r="B38" s="8" t="s">
        <v>2298</v>
      </c>
      <c r="C38" s="8" t="s">
        <v>2300</v>
      </c>
      <c r="D38" s="752" t="s">
        <v>5</v>
      </c>
      <c r="E38" s="170">
        <v>1</v>
      </c>
      <c r="F38" s="11">
        <v>0.125</v>
      </c>
      <c r="G38" s="11">
        <v>53.36</v>
      </c>
      <c r="H38" s="33">
        <f>I3</f>
        <v>0</v>
      </c>
      <c r="I38" s="19">
        <f t="shared" si="34"/>
        <v>53.36</v>
      </c>
      <c r="J38" s="264">
        <f>I38*1.7</f>
        <v>90.712000000000003</v>
      </c>
      <c r="K38" s="288">
        <f>I38*6</f>
        <v>320.15999999999997</v>
      </c>
      <c r="L38" s="281">
        <f>I38*1.7</f>
        <v>90.712000000000003</v>
      </c>
      <c r="M38" s="175"/>
      <c r="N38" s="511"/>
    </row>
    <row r="39" spans="1:14" s="4" customFormat="1">
      <c r="A39" s="641"/>
      <c r="B39" s="8" t="s">
        <v>1711</v>
      </c>
      <c r="C39" s="8" t="s">
        <v>1721</v>
      </c>
      <c r="D39" s="752" t="s">
        <v>5</v>
      </c>
      <c r="E39" s="170">
        <v>1</v>
      </c>
      <c r="F39" s="11">
        <v>0.25</v>
      </c>
      <c r="G39" s="11">
        <v>88.16</v>
      </c>
      <c r="H39" s="33">
        <f>I3</f>
        <v>0</v>
      </c>
      <c r="I39" s="19">
        <f t="shared" si="34"/>
        <v>88.16</v>
      </c>
      <c r="J39" s="264">
        <f t="shared" ref="J39:J66" si="38">I39*1.7</f>
        <v>149.87199999999999</v>
      </c>
      <c r="K39" s="288">
        <f t="shared" ref="K39:K80" si="39">I39*6</f>
        <v>528.96</v>
      </c>
      <c r="L39" s="278">
        <f t="shared" ref="L39:L80" si="40">I39*1.7</f>
        <v>149.87199999999999</v>
      </c>
      <c r="M39" s="799"/>
      <c r="N39" s="511"/>
    </row>
    <row r="40" spans="1:14" s="4" customFormat="1">
      <c r="A40" s="641"/>
      <c r="B40" s="12" t="s">
        <v>1749</v>
      </c>
      <c r="C40" s="12" t="s">
        <v>1750</v>
      </c>
      <c r="D40" s="752" t="s">
        <v>5</v>
      </c>
      <c r="E40" s="170">
        <v>1</v>
      </c>
      <c r="F40" s="11">
        <v>0.37500000000000006</v>
      </c>
      <c r="G40" s="11">
        <v>118.32</v>
      </c>
      <c r="H40" s="33">
        <f>I3</f>
        <v>0</v>
      </c>
      <c r="I40" s="19">
        <f t="shared" si="34"/>
        <v>118.32</v>
      </c>
      <c r="J40" s="264">
        <f t="shared" si="38"/>
        <v>201.14399999999998</v>
      </c>
      <c r="K40" s="288">
        <f t="shared" si="39"/>
        <v>709.92</v>
      </c>
      <c r="L40" s="278">
        <f t="shared" si="40"/>
        <v>201.14399999999998</v>
      </c>
      <c r="M40" s="799"/>
      <c r="N40" s="511"/>
    </row>
    <row r="41" spans="1:14" s="4" customFormat="1">
      <c r="A41" s="641"/>
      <c r="B41" s="12" t="s">
        <v>1712</v>
      </c>
      <c r="C41" s="12" t="s">
        <v>1722</v>
      </c>
      <c r="D41" s="752" t="s">
        <v>5</v>
      </c>
      <c r="E41" s="170">
        <v>1</v>
      </c>
      <c r="F41" s="11">
        <v>0.5</v>
      </c>
      <c r="G41" s="11">
        <v>134.56</v>
      </c>
      <c r="H41" s="33">
        <f>I3</f>
        <v>0</v>
      </c>
      <c r="I41" s="19">
        <f t="shared" si="34"/>
        <v>134.56</v>
      </c>
      <c r="J41" s="264">
        <f t="shared" si="38"/>
        <v>228.75200000000001</v>
      </c>
      <c r="K41" s="288">
        <f t="shared" si="39"/>
        <v>807.36</v>
      </c>
      <c r="L41" s="278">
        <f t="shared" si="40"/>
        <v>228.75200000000001</v>
      </c>
      <c r="M41" s="799"/>
      <c r="N41" s="511"/>
    </row>
    <row r="42" spans="1:14" s="4" customFormat="1">
      <c r="A42" s="641"/>
      <c r="B42" s="12" t="s">
        <v>1747</v>
      </c>
      <c r="C42" s="12" t="s">
        <v>1748</v>
      </c>
      <c r="D42" s="752" t="s">
        <v>5</v>
      </c>
      <c r="E42" s="170">
        <v>1</v>
      </c>
      <c r="F42" s="11">
        <v>0.625</v>
      </c>
      <c r="G42" s="11">
        <v>164.72</v>
      </c>
      <c r="H42" s="33">
        <f>I3</f>
        <v>0</v>
      </c>
      <c r="I42" s="19">
        <f t="shared" si="34"/>
        <v>164.72</v>
      </c>
      <c r="J42" s="264">
        <f t="shared" si="38"/>
        <v>280.024</v>
      </c>
      <c r="K42" s="288">
        <f t="shared" si="39"/>
        <v>988.31999999999994</v>
      </c>
      <c r="L42" s="278">
        <f t="shared" si="40"/>
        <v>280.024</v>
      </c>
      <c r="M42" s="799"/>
      <c r="N42" s="511"/>
    </row>
    <row r="43" spans="1:14" s="4" customFormat="1">
      <c r="A43" s="641"/>
      <c r="B43" s="12" t="s">
        <v>1713</v>
      </c>
      <c r="C43" s="12" t="s">
        <v>1723</v>
      </c>
      <c r="D43" s="752" t="s">
        <v>5</v>
      </c>
      <c r="E43" s="170">
        <v>1</v>
      </c>
      <c r="F43" s="11">
        <v>0.75000000000000011</v>
      </c>
      <c r="G43" s="11">
        <v>194.88</v>
      </c>
      <c r="H43" s="33">
        <f>I3</f>
        <v>0</v>
      </c>
      <c r="I43" s="19">
        <f t="shared" si="34"/>
        <v>194.88</v>
      </c>
      <c r="J43" s="264">
        <f t="shared" si="38"/>
        <v>331.29599999999999</v>
      </c>
      <c r="K43" s="288">
        <f t="shared" si="39"/>
        <v>1169.28</v>
      </c>
      <c r="L43" s="278">
        <f t="shared" si="40"/>
        <v>331.29599999999999</v>
      </c>
      <c r="M43" s="799"/>
      <c r="N43" s="511"/>
    </row>
    <row r="44" spans="1:14" s="4" customFormat="1">
      <c r="A44" s="641"/>
      <c r="B44" s="12" t="s">
        <v>1714</v>
      </c>
      <c r="C44" s="12" t="s">
        <v>1724</v>
      </c>
      <c r="D44" s="752" t="s">
        <v>5</v>
      </c>
      <c r="E44" s="170">
        <v>1</v>
      </c>
      <c r="F44" s="11">
        <v>1</v>
      </c>
      <c r="G44" s="14">
        <v>245.92</v>
      </c>
      <c r="H44" s="33">
        <f>I3</f>
        <v>0</v>
      </c>
      <c r="I44" s="29">
        <f t="shared" si="34"/>
        <v>245.92</v>
      </c>
      <c r="J44" s="264">
        <f t="shared" si="38"/>
        <v>418.06399999999996</v>
      </c>
      <c r="K44" s="288">
        <f t="shared" si="39"/>
        <v>1475.52</v>
      </c>
      <c r="L44" s="278">
        <f t="shared" si="40"/>
        <v>418.06399999999996</v>
      </c>
      <c r="M44" s="799"/>
      <c r="N44" s="511"/>
    </row>
    <row r="45" spans="1:14" s="4" customFormat="1">
      <c r="A45" s="641"/>
      <c r="B45" s="12" t="s">
        <v>1715</v>
      </c>
      <c r="C45" s="12" t="s">
        <v>1725</v>
      </c>
      <c r="D45" s="752" t="s">
        <v>5</v>
      </c>
      <c r="E45" s="170">
        <v>1</v>
      </c>
      <c r="F45" s="11">
        <v>1.25</v>
      </c>
      <c r="G45" s="14">
        <v>313.2</v>
      </c>
      <c r="H45" s="33">
        <f>I3</f>
        <v>0</v>
      </c>
      <c r="I45" s="29">
        <f t="shared" si="34"/>
        <v>313.2</v>
      </c>
      <c r="J45" s="264">
        <f t="shared" si="38"/>
        <v>532.43999999999994</v>
      </c>
      <c r="K45" s="288">
        <f t="shared" si="39"/>
        <v>1879.1999999999998</v>
      </c>
      <c r="L45" s="278">
        <f t="shared" si="40"/>
        <v>532.43999999999994</v>
      </c>
      <c r="M45" s="799"/>
      <c r="N45" s="511"/>
    </row>
    <row r="46" spans="1:14" s="4" customFormat="1">
      <c r="A46" s="641"/>
      <c r="B46" s="12" t="s">
        <v>1716</v>
      </c>
      <c r="C46" s="12" t="s">
        <v>1726</v>
      </c>
      <c r="D46" s="752" t="s">
        <v>5</v>
      </c>
      <c r="E46" s="170">
        <v>1</v>
      </c>
      <c r="F46" s="11">
        <v>1.5000000000000002</v>
      </c>
      <c r="G46" s="14">
        <v>357.28</v>
      </c>
      <c r="H46" s="33">
        <f>I3</f>
        <v>0</v>
      </c>
      <c r="I46" s="29">
        <f t="shared" si="34"/>
        <v>357.28</v>
      </c>
      <c r="J46" s="264">
        <f t="shared" si="38"/>
        <v>607.37599999999998</v>
      </c>
      <c r="K46" s="288">
        <f t="shared" si="39"/>
        <v>2143.6799999999998</v>
      </c>
      <c r="L46" s="278">
        <f t="shared" si="40"/>
        <v>607.37599999999998</v>
      </c>
      <c r="M46" s="799"/>
      <c r="N46" s="511"/>
    </row>
    <row r="47" spans="1:14" s="4" customFormat="1">
      <c r="A47" s="641"/>
      <c r="B47" s="12" t="s">
        <v>1717</v>
      </c>
      <c r="C47" s="12" t="s">
        <v>1727</v>
      </c>
      <c r="D47" s="752" t="s">
        <v>5</v>
      </c>
      <c r="E47" s="170">
        <v>1</v>
      </c>
      <c r="F47" s="11">
        <v>1.7500000000000002</v>
      </c>
      <c r="G47" s="14">
        <v>408.32</v>
      </c>
      <c r="H47" s="33">
        <f>I3</f>
        <v>0</v>
      </c>
      <c r="I47" s="29">
        <f t="shared" si="34"/>
        <v>408.32</v>
      </c>
      <c r="J47" s="264">
        <f t="shared" si="38"/>
        <v>694.14400000000001</v>
      </c>
      <c r="K47" s="288">
        <f t="shared" si="39"/>
        <v>2449.92</v>
      </c>
      <c r="L47" s="278">
        <f t="shared" si="40"/>
        <v>694.14400000000001</v>
      </c>
      <c r="M47" s="799"/>
      <c r="N47" s="511"/>
    </row>
    <row r="48" spans="1:14" s="4" customFormat="1">
      <c r="A48" s="641"/>
      <c r="B48" s="12" t="s">
        <v>1718</v>
      </c>
      <c r="C48" s="12" t="s">
        <v>1728</v>
      </c>
      <c r="D48" s="752" t="s">
        <v>5</v>
      </c>
      <c r="E48" s="170">
        <v>1</v>
      </c>
      <c r="F48" s="11">
        <v>1.875</v>
      </c>
      <c r="G48" s="14">
        <v>515.04</v>
      </c>
      <c r="H48" s="33">
        <f>I3</f>
        <v>0</v>
      </c>
      <c r="I48" s="29">
        <f t="shared" si="34"/>
        <v>515.04</v>
      </c>
      <c r="J48" s="264">
        <f t="shared" si="38"/>
        <v>875.56799999999987</v>
      </c>
      <c r="K48" s="288">
        <f t="shared" si="39"/>
        <v>3090.24</v>
      </c>
      <c r="L48" s="278">
        <f t="shared" si="40"/>
        <v>875.56799999999987</v>
      </c>
      <c r="M48" s="799"/>
      <c r="N48" s="511"/>
    </row>
    <row r="49" spans="1:14" s="4" customFormat="1">
      <c r="A49" s="641"/>
      <c r="B49" s="12" t="s">
        <v>1719</v>
      </c>
      <c r="C49" s="12" t="s">
        <v>1729</v>
      </c>
      <c r="D49" s="752" t="s">
        <v>5</v>
      </c>
      <c r="E49" s="170">
        <v>1</v>
      </c>
      <c r="F49" s="11">
        <v>2.25</v>
      </c>
      <c r="G49" s="14">
        <v>577.67999999999995</v>
      </c>
      <c r="H49" s="33">
        <f>I3</f>
        <v>0</v>
      </c>
      <c r="I49" s="29">
        <f t="shared" si="34"/>
        <v>577.67999999999995</v>
      </c>
      <c r="J49" s="264">
        <f t="shared" si="38"/>
        <v>982.05599999999993</v>
      </c>
      <c r="K49" s="288">
        <f t="shared" si="39"/>
        <v>3466.08</v>
      </c>
      <c r="L49" s="278">
        <f t="shared" si="40"/>
        <v>982.05599999999993</v>
      </c>
      <c r="M49" s="799"/>
      <c r="N49" s="511"/>
    </row>
    <row r="50" spans="1:14" s="4" customFormat="1">
      <c r="A50" s="641"/>
      <c r="B50" s="12" t="s">
        <v>1720</v>
      </c>
      <c r="C50" s="12" t="s">
        <v>1730</v>
      </c>
      <c r="D50" s="752" t="s">
        <v>5</v>
      </c>
      <c r="E50" s="170">
        <v>1</v>
      </c>
      <c r="F50" s="11">
        <v>2.5</v>
      </c>
      <c r="G50" s="14">
        <v>631.04</v>
      </c>
      <c r="H50" s="33">
        <f>I3</f>
        <v>0</v>
      </c>
      <c r="I50" s="29">
        <f t="shared" si="34"/>
        <v>631.04</v>
      </c>
      <c r="J50" s="264">
        <f t="shared" si="38"/>
        <v>1072.7679999999998</v>
      </c>
      <c r="K50" s="288">
        <f t="shared" si="39"/>
        <v>3786.24</v>
      </c>
      <c r="L50" s="278">
        <f t="shared" si="40"/>
        <v>1072.7679999999998</v>
      </c>
      <c r="M50" s="799"/>
      <c r="N50" s="511"/>
    </row>
    <row r="51" spans="1:14" s="4" customFormat="1">
      <c r="A51" s="641"/>
      <c r="B51" s="12" t="s">
        <v>2239</v>
      </c>
      <c r="C51" s="12" t="s">
        <v>2240</v>
      </c>
      <c r="D51" s="752" t="s">
        <v>5</v>
      </c>
      <c r="E51" s="170">
        <v>1</v>
      </c>
      <c r="F51" s="11">
        <v>3.125</v>
      </c>
      <c r="G51" s="14">
        <v>904.8</v>
      </c>
      <c r="H51" s="33">
        <f>I3</f>
        <v>0</v>
      </c>
      <c r="I51" s="29">
        <f t="shared" si="34"/>
        <v>904.8</v>
      </c>
      <c r="J51" s="264">
        <f t="shared" si="38"/>
        <v>1538.1599999999999</v>
      </c>
      <c r="K51" s="288">
        <f t="shared" si="39"/>
        <v>5428.7999999999993</v>
      </c>
      <c r="L51" s="278">
        <f t="shared" si="40"/>
        <v>1538.1599999999999</v>
      </c>
      <c r="M51" s="8"/>
      <c r="N51" s="511"/>
    </row>
    <row r="52" spans="1:14" s="4" customFormat="1">
      <c r="A52" s="641"/>
      <c r="B52" s="359" t="s">
        <v>2853</v>
      </c>
      <c r="C52" s="359" t="s">
        <v>2869</v>
      </c>
      <c r="D52" s="366" t="s">
        <v>5</v>
      </c>
      <c r="E52" s="367">
        <v>1</v>
      </c>
      <c r="F52" s="360">
        <v>0.16000000000000003</v>
      </c>
      <c r="G52" s="360">
        <v>57.999999999999993</v>
      </c>
      <c r="H52" s="365">
        <f>I3</f>
        <v>0</v>
      </c>
      <c r="I52" s="305">
        <f t="shared" si="34"/>
        <v>57.999999999999993</v>
      </c>
      <c r="J52" s="264">
        <f t="shared" si="38"/>
        <v>98.59999999999998</v>
      </c>
      <c r="K52" s="288">
        <f t="shared" si="39"/>
        <v>347.99999999999994</v>
      </c>
      <c r="L52" s="278">
        <f t="shared" si="40"/>
        <v>98.59999999999998</v>
      </c>
      <c r="M52" s="175"/>
      <c r="N52" s="511"/>
    </row>
    <row r="53" spans="1:14" s="4" customFormat="1">
      <c r="A53" s="641"/>
      <c r="B53" s="359" t="s">
        <v>2854</v>
      </c>
      <c r="C53" s="359" t="s">
        <v>2870</v>
      </c>
      <c r="D53" s="366" t="s">
        <v>5</v>
      </c>
      <c r="E53" s="367">
        <v>1</v>
      </c>
      <c r="F53" s="360">
        <v>0.32000000000000006</v>
      </c>
      <c r="G53" s="360">
        <v>90.47999999999999</v>
      </c>
      <c r="H53" s="365">
        <f>I3</f>
        <v>0</v>
      </c>
      <c r="I53" s="305">
        <f t="shared" si="34"/>
        <v>90.47999999999999</v>
      </c>
      <c r="J53" s="264">
        <f t="shared" si="38"/>
        <v>153.81599999999997</v>
      </c>
      <c r="K53" s="288">
        <f t="shared" si="39"/>
        <v>542.87999999999988</v>
      </c>
      <c r="L53" s="278">
        <f t="shared" si="40"/>
        <v>153.81599999999997</v>
      </c>
      <c r="M53" s="175"/>
      <c r="N53" s="511"/>
    </row>
    <row r="54" spans="1:14" s="4" customFormat="1">
      <c r="A54" s="641"/>
      <c r="B54" s="361" t="s">
        <v>2855</v>
      </c>
      <c r="C54" s="361" t="s">
        <v>2871</v>
      </c>
      <c r="D54" s="366" t="s">
        <v>5</v>
      </c>
      <c r="E54" s="367">
        <v>1</v>
      </c>
      <c r="F54" s="360">
        <v>0.48000000000000009</v>
      </c>
      <c r="G54" s="360">
        <v>115.99999999999999</v>
      </c>
      <c r="H54" s="365">
        <f>I3</f>
        <v>0</v>
      </c>
      <c r="I54" s="305">
        <f t="shared" si="34"/>
        <v>115.99999999999999</v>
      </c>
      <c r="J54" s="264">
        <f t="shared" si="38"/>
        <v>197.19999999999996</v>
      </c>
      <c r="K54" s="288">
        <f t="shared" si="39"/>
        <v>695.99999999999989</v>
      </c>
      <c r="L54" s="278">
        <f t="shared" si="40"/>
        <v>197.19999999999996</v>
      </c>
      <c r="M54" s="175"/>
      <c r="N54" s="511"/>
    </row>
    <row r="55" spans="1:14" s="4" customFormat="1">
      <c r="A55" s="641"/>
      <c r="B55" s="361" t="s">
        <v>2856</v>
      </c>
      <c r="C55" s="361" t="s">
        <v>2872</v>
      </c>
      <c r="D55" s="366" t="s">
        <v>5</v>
      </c>
      <c r="E55" s="367">
        <v>1</v>
      </c>
      <c r="F55" s="360">
        <v>0.64000000000000012</v>
      </c>
      <c r="G55" s="360">
        <v>150.79999999999998</v>
      </c>
      <c r="H55" s="365">
        <f>I3</f>
        <v>0</v>
      </c>
      <c r="I55" s="305">
        <f t="shared" si="34"/>
        <v>150.79999999999998</v>
      </c>
      <c r="J55" s="264">
        <f t="shared" si="38"/>
        <v>256.35999999999996</v>
      </c>
      <c r="K55" s="288">
        <f t="shared" si="39"/>
        <v>904.8</v>
      </c>
      <c r="L55" s="278">
        <f t="shared" si="40"/>
        <v>256.35999999999996</v>
      </c>
      <c r="M55" s="175"/>
      <c r="N55" s="511"/>
    </row>
    <row r="56" spans="1:14" s="4" customFormat="1">
      <c r="A56" s="641"/>
      <c r="B56" s="361" t="s">
        <v>2857</v>
      </c>
      <c r="C56" s="361" t="s">
        <v>2873</v>
      </c>
      <c r="D56" s="366" t="s">
        <v>5</v>
      </c>
      <c r="E56" s="367">
        <v>1</v>
      </c>
      <c r="F56" s="360">
        <v>0.8</v>
      </c>
      <c r="G56" s="360">
        <v>174</v>
      </c>
      <c r="H56" s="365">
        <f>I3</f>
        <v>0</v>
      </c>
      <c r="I56" s="305">
        <f t="shared" si="34"/>
        <v>174</v>
      </c>
      <c r="J56" s="264">
        <f t="shared" si="38"/>
        <v>295.8</v>
      </c>
      <c r="K56" s="288">
        <f t="shared" si="39"/>
        <v>1044</v>
      </c>
      <c r="L56" s="278">
        <f t="shared" si="40"/>
        <v>295.8</v>
      </c>
      <c r="M56" s="175"/>
      <c r="N56" s="511"/>
    </row>
    <row r="57" spans="1:14" s="4" customFormat="1">
      <c r="A57" s="641"/>
      <c r="B57" s="361" t="s">
        <v>2858</v>
      </c>
      <c r="C57" s="361" t="s">
        <v>2874</v>
      </c>
      <c r="D57" s="366" t="s">
        <v>5</v>
      </c>
      <c r="E57" s="367">
        <v>1</v>
      </c>
      <c r="F57" s="360">
        <v>0.96000000000000019</v>
      </c>
      <c r="G57" s="360">
        <v>208.79999999999998</v>
      </c>
      <c r="H57" s="365">
        <f>I3</f>
        <v>0</v>
      </c>
      <c r="I57" s="305">
        <f t="shared" si="34"/>
        <v>208.79999999999998</v>
      </c>
      <c r="J57" s="264">
        <f t="shared" si="38"/>
        <v>354.96</v>
      </c>
      <c r="K57" s="288">
        <f t="shared" si="39"/>
        <v>1252.8</v>
      </c>
      <c r="L57" s="278">
        <f t="shared" si="40"/>
        <v>354.96</v>
      </c>
      <c r="M57" s="175"/>
      <c r="N57" s="511"/>
    </row>
    <row r="58" spans="1:14" s="4" customFormat="1">
      <c r="A58" s="641"/>
      <c r="B58" s="361" t="s">
        <v>2859</v>
      </c>
      <c r="C58" s="361" t="s">
        <v>2875</v>
      </c>
      <c r="D58" s="366" t="s">
        <v>5</v>
      </c>
      <c r="E58" s="367">
        <v>1</v>
      </c>
      <c r="F58" s="360">
        <v>1.2800000000000002</v>
      </c>
      <c r="G58" s="364">
        <v>278.39999999999998</v>
      </c>
      <c r="H58" s="365">
        <f>I3</f>
        <v>0</v>
      </c>
      <c r="I58" s="306">
        <f t="shared" si="34"/>
        <v>278.39999999999998</v>
      </c>
      <c r="J58" s="264">
        <f t="shared" si="38"/>
        <v>473.28</v>
      </c>
      <c r="K58" s="288">
        <f t="shared" si="39"/>
        <v>1670.3999999999999</v>
      </c>
      <c r="L58" s="278">
        <f t="shared" si="40"/>
        <v>473.28</v>
      </c>
      <c r="M58" s="175"/>
      <c r="N58" s="511"/>
    </row>
    <row r="59" spans="1:14" s="4" customFormat="1">
      <c r="A59" s="641"/>
      <c r="B59" s="361" t="s">
        <v>2860</v>
      </c>
      <c r="C59" s="361" t="s">
        <v>2876</v>
      </c>
      <c r="D59" s="366" t="s">
        <v>5</v>
      </c>
      <c r="E59" s="367">
        <v>1</v>
      </c>
      <c r="F59" s="360">
        <v>1.6</v>
      </c>
      <c r="G59" s="364">
        <v>336.4</v>
      </c>
      <c r="H59" s="365">
        <f>I3</f>
        <v>0</v>
      </c>
      <c r="I59" s="306">
        <f t="shared" si="34"/>
        <v>336.4</v>
      </c>
      <c r="J59" s="264">
        <f t="shared" si="38"/>
        <v>571.88</v>
      </c>
      <c r="K59" s="288">
        <f t="shared" si="39"/>
        <v>2018.3999999999999</v>
      </c>
      <c r="L59" s="278">
        <f t="shared" si="40"/>
        <v>571.88</v>
      </c>
      <c r="M59" s="175"/>
      <c r="N59" s="511"/>
    </row>
    <row r="60" spans="1:14" s="4" customFormat="1">
      <c r="A60" s="641"/>
      <c r="B60" s="361" t="s">
        <v>2861</v>
      </c>
      <c r="C60" s="361" t="s">
        <v>2877</v>
      </c>
      <c r="D60" s="366" t="s">
        <v>5</v>
      </c>
      <c r="E60" s="367">
        <v>1</v>
      </c>
      <c r="F60" s="360">
        <v>1.9200000000000004</v>
      </c>
      <c r="G60" s="364">
        <v>406</v>
      </c>
      <c r="H60" s="365">
        <f>I3</f>
        <v>0</v>
      </c>
      <c r="I60" s="306">
        <f t="shared" si="34"/>
        <v>406</v>
      </c>
      <c r="J60" s="264">
        <f t="shared" si="38"/>
        <v>690.19999999999993</v>
      </c>
      <c r="K60" s="288">
        <f t="shared" si="39"/>
        <v>2436</v>
      </c>
      <c r="L60" s="278">
        <f t="shared" si="40"/>
        <v>690.19999999999993</v>
      </c>
      <c r="M60" s="175"/>
      <c r="N60" s="511"/>
    </row>
    <row r="61" spans="1:14" s="4" customFormat="1">
      <c r="A61" s="641"/>
      <c r="B61" s="361" t="s">
        <v>2862</v>
      </c>
      <c r="C61" s="361" t="s">
        <v>2878</v>
      </c>
      <c r="D61" s="366" t="s">
        <v>5</v>
      </c>
      <c r="E61" s="367">
        <v>1</v>
      </c>
      <c r="F61" s="360">
        <v>2.2400000000000002</v>
      </c>
      <c r="G61" s="364">
        <v>498.79999999999995</v>
      </c>
      <c r="H61" s="365">
        <f>I3</f>
        <v>0</v>
      </c>
      <c r="I61" s="306">
        <f t="shared" si="34"/>
        <v>498.79999999999995</v>
      </c>
      <c r="J61" s="264">
        <f t="shared" si="38"/>
        <v>847.95999999999992</v>
      </c>
      <c r="K61" s="288">
        <f t="shared" si="39"/>
        <v>2992.7999999999997</v>
      </c>
      <c r="L61" s="278">
        <f t="shared" si="40"/>
        <v>847.95999999999992</v>
      </c>
      <c r="M61" s="175"/>
      <c r="N61" s="511"/>
    </row>
    <row r="62" spans="1:14" s="4" customFormat="1">
      <c r="A62" s="641"/>
      <c r="B62" s="361" t="s">
        <v>2863</v>
      </c>
      <c r="C62" s="361" t="s">
        <v>2879</v>
      </c>
      <c r="D62" s="366" t="s">
        <v>5</v>
      </c>
      <c r="E62" s="367">
        <v>1</v>
      </c>
      <c r="F62" s="360">
        <v>2.4000000000000004</v>
      </c>
      <c r="G62" s="364">
        <v>504.59999999999997</v>
      </c>
      <c r="H62" s="365">
        <f>I3</f>
        <v>0</v>
      </c>
      <c r="I62" s="306">
        <f t="shared" si="34"/>
        <v>504.59999999999997</v>
      </c>
      <c r="J62" s="264">
        <f t="shared" si="38"/>
        <v>857.81999999999994</v>
      </c>
      <c r="K62" s="288">
        <f t="shared" si="39"/>
        <v>3027.6</v>
      </c>
      <c r="L62" s="278">
        <f t="shared" si="40"/>
        <v>857.81999999999994</v>
      </c>
      <c r="M62" s="175"/>
      <c r="N62" s="511"/>
    </row>
    <row r="63" spans="1:14" s="4" customFormat="1">
      <c r="A63" s="641"/>
      <c r="B63" s="361" t="s">
        <v>2864</v>
      </c>
      <c r="C63" s="361" t="s">
        <v>2880</v>
      </c>
      <c r="D63" s="366" t="s">
        <v>5</v>
      </c>
      <c r="E63" s="367">
        <v>1</v>
      </c>
      <c r="F63" s="360">
        <v>2.8800000000000003</v>
      </c>
      <c r="G63" s="364">
        <v>605.52</v>
      </c>
      <c r="H63" s="365">
        <f>I3</f>
        <v>0</v>
      </c>
      <c r="I63" s="306">
        <f t="shared" si="34"/>
        <v>605.52</v>
      </c>
      <c r="J63" s="264">
        <f t="shared" si="38"/>
        <v>1029.384</v>
      </c>
      <c r="K63" s="288">
        <f t="shared" si="39"/>
        <v>3633.12</v>
      </c>
      <c r="L63" s="278">
        <f t="shared" si="40"/>
        <v>1029.384</v>
      </c>
      <c r="M63" s="175"/>
      <c r="N63" s="511"/>
    </row>
    <row r="64" spans="1:14" s="4" customFormat="1">
      <c r="A64" s="641"/>
      <c r="B64" s="361" t="s">
        <v>2865</v>
      </c>
      <c r="C64" s="361" t="s">
        <v>2881</v>
      </c>
      <c r="D64" s="366" t="s">
        <v>5</v>
      </c>
      <c r="E64" s="367">
        <v>1</v>
      </c>
      <c r="F64" s="360">
        <v>3.2</v>
      </c>
      <c r="G64" s="364">
        <v>672.8</v>
      </c>
      <c r="H64" s="365">
        <f>I3</f>
        <v>0</v>
      </c>
      <c r="I64" s="306">
        <f t="shared" si="34"/>
        <v>672.8</v>
      </c>
      <c r="J64" s="264">
        <f t="shared" si="38"/>
        <v>1143.76</v>
      </c>
      <c r="K64" s="288">
        <f t="shared" si="39"/>
        <v>4036.7999999999997</v>
      </c>
      <c r="L64" s="278">
        <f t="shared" si="40"/>
        <v>1143.76</v>
      </c>
      <c r="M64" s="175"/>
      <c r="N64" s="511"/>
    </row>
    <row r="65" spans="1:14" s="4" customFormat="1">
      <c r="A65" s="641"/>
      <c r="B65" s="361" t="s">
        <v>2866</v>
      </c>
      <c r="C65" s="361" t="s">
        <v>2882</v>
      </c>
      <c r="D65" s="366" t="s">
        <v>5</v>
      </c>
      <c r="E65" s="367">
        <v>1</v>
      </c>
      <c r="F65" s="360">
        <v>4</v>
      </c>
      <c r="G65" s="364">
        <v>840.99999999999989</v>
      </c>
      <c r="H65" s="365">
        <f>I3</f>
        <v>0</v>
      </c>
      <c r="I65" s="306">
        <f t="shared" si="34"/>
        <v>840.99999999999989</v>
      </c>
      <c r="J65" s="264">
        <f t="shared" si="38"/>
        <v>1429.6999999999998</v>
      </c>
      <c r="K65" s="288">
        <f t="shared" si="39"/>
        <v>5045.9999999999991</v>
      </c>
      <c r="L65" s="278">
        <f t="shared" si="40"/>
        <v>1429.6999999999998</v>
      </c>
      <c r="M65" s="175"/>
      <c r="N65" s="511"/>
    </row>
    <row r="66" spans="1:14" s="4" customFormat="1">
      <c r="A66" s="641"/>
      <c r="B66" s="725" t="s">
        <v>2867</v>
      </c>
      <c r="C66" s="725" t="s">
        <v>2883</v>
      </c>
      <c r="D66" s="726" t="s">
        <v>5</v>
      </c>
      <c r="E66" s="727">
        <v>1</v>
      </c>
      <c r="F66" s="728">
        <v>4.8000000000000007</v>
      </c>
      <c r="G66" s="729">
        <v>1009.1999999999999</v>
      </c>
      <c r="H66" s="730">
        <f>I3</f>
        <v>0</v>
      </c>
      <c r="I66" s="731">
        <f t="shared" si="34"/>
        <v>1009.1999999999999</v>
      </c>
      <c r="J66" s="353">
        <f t="shared" si="38"/>
        <v>1715.6399999999999</v>
      </c>
      <c r="K66" s="638">
        <f t="shared" si="39"/>
        <v>6055.2</v>
      </c>
      <c r="L66" s="354">
        <f t="shared" si="40"/>
        <v>1715.6399999999999</v>
      </c>
      <c r="M66" s="175"/>
      <c r="N66" s="511"/>
    </row>
    <row r="67" spans="1:14" s="5" customFormat="1" ht="16.5" customHeight="1" thickBot="1">
      <c r="A67" s="640"/>
      <c r="B67" s="1084" t="s">
        <v>1755</v>
      </c>
      <c r="C67" s="1085"/>
      <c r="D67" s="1085"/>
      <c r="E67" s="1085"/>
      <c r="F67" s="1085"/>
      <c r="G67" s="1085"/>
      <c r="H67" s="1085"/>
      <c r="I67" s="1085"/>
      <c r="J67" s="1085"/>
      <c r="K67" s="1085"/>
      <c r="L67" s="1085"/>
      <c r="M67" s="1086"/>
      <c r="N67" s="49"/>
    </row>
    <row r="68" spans="1:14" s="4" customFormat="1">
      <c r="A68" s="641"/>
      <c r="B68" s="145" t="s">
        <v>2242</v>
      </c>
      <c r="C68" s="8" t="s">
        <v>3039</v>
      </c>
      <c r="D68" s="464" t="s">
        <v>5</v>
      </c>
      <c r="E68" s="170">
        <v>1</v>
      </c>
      <c r="F68" s="11">
        <v>0.186</v>
      </c>
      <c r="G68" s="11">
        <v>83.608449999999991</v>
      </c>
      <c r="H68" s="47">
        <f>I3</f>
        <v>0</v>
      </c>
      <c r="I68" s="19">
        <f t="shared" ref="I68:I74" si="41">G68*(1-H68)</f>
        <v>83.608449999999991</v>
      </c>
      <c r="J68" s="264">
        <f t="shared" ref="J68:J80" si="42">I68*1.7</f>
        <v>142.13436499999997</v>
      </c>
      <c r="K68" s="288">
        <f t="shared" si="39"/>
        <v>501.65069999999992</v>
      </c>
      <c r="L68" s="278">
        <f t="shared" si="40"/>
        <v>142.13436499999997</v>
      </c>
      <c r="M68" s="175"/>
      <c r="N68" s="511"/>
    </row>
    <row r="69" spans="1:14" s="4" customFormat="1">
      <c r="A69" s="641"/>
      <c r="B69" s="8" t="s">
        <v>1338</v>
      </c>
      <c r="C69" s="8" t="s">
        <v>1354</v>
      </c>
      <c r="D69" s="752" t="s">
        <v>5</v>
      </c>
      <c r="E69" s="170">
        <v>1</v>
      </c>
      <c r="F69" s="11">
        <v>0.246</v>
      </c>
      <c r="G69" s="11">
        <v>90.297125999999992</v>
      </c>
      <c r="H69" s="33">
        <f>I3</f>
        <v>0</v>
      </c>
      <c r="I69" s="19">
        <f t="shared" si="41"/>
        <v>90.297125999999992</v>
      </c>
      <c r="J69" s="264">
        <f t="shared" si="42"/>
        <v>153.50511419999998</v>
      </c>
      <c r="K69" s="288">
        <f t="shared" si="39"/>
        <v>541.78275599999995</v>
      </c>
      <c r="L69" s="278">
        <f t="shared" si="40"/>
        <v>153.50511419999998</v>
      </c>
      <c r="M69" s="175"/>
      <c r="N69" s="511"/>
    </row>
    <row r="70" spans="1:14" s="4" customFormat="1">
      <c r="A70" s="641"/>
      <c r="B70" s="8" t="s">
        <v>1864</v>
      </c>
      <c r="C70" s="8" t="s">
        <v>1865</v>
      </c>
      <c r="D70" s="752" t="s">
        <v>5</v>
      </c>
      <c r="E70" s="170">
        <v>1</v>
      </c>
      <c r="F70" s="11">
        <v>0.4</v>
      </c>
      <c r="G70" s="11">
        <v>117.39199999999998</v>
      </c>
      <c r="H70" s="33">
        <f>I3</f>
        <v>0</v>
      </c>
      <c r="I70" s="19">
        <f t="shared" si="41"/>
        <v>117.39199999999998</v>
      </c>
      <c r="J70" s="264">
        <f t="shared" si="42"/>
        <v>199.56639999999996</v>
      </c>
      <c r="K70" s="288">
        <f t="shared" si="39"/>
        <v>704.35199999999986</v>
      </c>
      <c r="L70" s="278">
        <f t="shared" si="40"/>
        <v>199.56639999999996</v>
      </c>
      <c r="M70" s="175"/>
      <c r="N70" s="511"/>
    </row>
    <row r="71" spans="1:14" s="4" customFormat="1">
      <c r="A71" s="641"/>
      <c r="B71" s="12" t="s">
        <v>1294</v>
      </c>
      <c r="C71" s="12" t="s">
        <v>1127</v>
      </c>
      <c r="D71" s="752" t="s">
        <v>5</v>
      </c>
      <c r="E71" s="170">
        <v>1</v>
      </c>
      <c r="F71" s="14">
        <v>0.49199999999999999</v>
      </c>
      <c r="G71" s="11">
        <v>147.15087199999996</v>
      </c>
      <c r="H71" s="33">
        <f>I3</f>
        <v>0</v>
      </c>
      <c r="I71" s="19">
        <f t="shared" si="41"/>
        <v>147.15087199999996</v>
      </c>
      <c r="J71" s="264">
        <f t="shared" si="42"/>
        <v>250.15648239999993</v>
      </c>
      <c r="K71" s="288">
        <f t="shared" si="39"/>
        <v>882.90523199999984</v>
      </c>
      <c r="L71" s="278">
        <f t="shared" si="40"/>
        <v>250.15648239999993</v>
      </c>
      <c r="M71" s="175"/>
      <c r="N71" s="511"/>
    </row>
    <row r="72" spans="1:14" s="4" customFormat="1">
      <c r="A72" s="641"/>
      <c r="B72" s="12" t="s">
        <v>1339</v>
      </c>
      <c r="C72" s="12" t="s">
        <v>1341</v>
      </c>
      <c r="D72" s="752" t="s">
        <v>5</v>
      </c>
      <c r="E72" s="170">
        <v>1</v>
      </c>
      <c r="F72" s="14">
        <v>0.73799999999999999</v>
      </c>
      <c r="G72" s="11">
        <v>200.66027999999997</v>
      </c>
      <c r="H72" s="33">
        <f>I3</f>
        <v>0</v>
      </c>
      <c r="I72" s="19">
        <f t="shared" si="41"/>
        <v>200.66027999999997</v>
      </c>
      <c r="J72" s="264">
        <f t="shared" si="42"/>
        <v>341.12247599999995</v>
      </c>
      <c r="K72" s="288">
        <f t="shared" si="39"/>
        <v>1203.9616799999999</v>
      </c>
      <c r="L72" s="278">
        <f t="shared" si="40"/>
        <v>341.12247599999995</v>
      </c>
      <c r="M72" s="175"/>
      <c r="N72" s="511"/>
    </row>
    <row r="73" spans="1:14" s="4" customFormat="1">
      <c r="A73" s="641"/>
      <c r="B73" s="12" t="s">
        <v>1340</v>
      </c>
      <c r="C73" s="12" t="s">
        <v>1342</v>
      </c>
      <c r="D73" s="752" t="s">
        <v>5</v>
      </c>
      <c r="E73" s="170">
        <v>1</v>
      </c>
      <c r="F73" s="14">
        <v>0.98399999999999999</v>
      </c>
      <c r="G73" s="14">
        <v>257.51402599999994</v>
      </c>
      <c r="H73" s="33">
        <f>I3</f>
        <v>0</v>
      </c>
      <c r="I73" s="29">
        <f t="shared" si="41"/>
        <v>257.51402599999994</v>
      </c>
      <c r="J73" s="264">
        <f t="shared" si="42"/>
        <v>437.77384419999987</v>
      </c>
      <c r="K73" s="288">
        <f t="shared" si="39"/>
        <v>1545.0841559999997</v>
      </c>
      <c r="L73" s="278">
        <f t="shared" si="40"/>
        <v>437.77384419999987</v>
      </c>
      <c r="M73" s="175"/>
      <c r="N73" s="511"/>
    </row>
    <row r="74" spans="1:14" s="4" customFormat="1">
      <c r="A74" s="641"/>
      <c r="B74" s="12" t="s">
        <v>1295</v>
      </c>
      <c r="C74" s="12" t="s">
        <v>1128</v>
      </c>
      <c r="D74" s="752" t="s">
        <v>5</v>
      </c>
      <c r="E74" s="170">
        <v>1</v>
      </c>
      <c r="F74" s="14">
        <v>1.23</v>
      </c>
      <c r="G74" s="14">
        <v>314.36777199999995</v>
      </c>
      <c r="H74" s="33">
        <f>I3</f>
        <v>0</v>
      </c>
      <c r="I74" s="29">
        <f t="shared" si="41"/>
        <v>314.36777199999995</v>
      </c>
      <c r="J74" s="264">
        <f t="shared" si="42"/>
        <v>534.42521239999985</v>
      </c>
      <c r="K74" s="288">
        <f t="shared" si="39"/>
        <v>1886.2066319999997</v>
      </c>
      <c r="L74" s="278">
        <f t="shared" si="40"/>
        <v>534.42521239999985</v>
      </c>
      <c r="M74" s="175"/>
      <c r="N74" s="511"/>
    </row>
    <row r="75" spans="1:14" s="4" customFormat="1">
      <c r="A75" s="641"/>
      <c r="B75" s="12" t="s">
        <v>1343</v>
      </c>
      <c r="C75" s="12" t="s">
        <v>1344</v>
      </c>
      <c r="D75" s="752" t="s">
        <v>5</v>
      </c>
      <c r="E75" s="170">
        <v>1</v>
      </c>
      <c r="F75" s="14">
        <v>1.476</v>
      </c>
      <c r="G75" s="14">
        <v>367.87717999999995</v>
      </c>
      <c r="H75" s="33">
        <f>I3</f>
        <v>0</v>
      </c>
      <c r="I75" s="29">
        <v>194</v>
      </c>
      <c r="J75" s="264">
        <f t="shared" si="42"/>
        <v>329.8</v>
      </c>
      <c r="K75" s="288">
        <f t="shared" si="39"/>
        <v>1164</v>
      </c>
      <c r="L75" s="278">
        <f t="shared" si="40"/>
        <v>329.8</v>
      </c>
      <c r="M75" s="175"/>
      <c r="N75" s="511"/>
    </row>
    <row r="76" spans="1:14" s="4" customFormat="1">
      <c r="A76" s="641"/>
      <c r="B76" s="12" t="s">
        <v>1345</v>
      </c>
      <c r="C76" s="12" t="s">
        <v>1351</v>
      </c>
      <c r="D76" s="752" t="s">
        <v>5</v>
      </c>
      <c r="E76" s="170">
        <v>1</v>
      </c>
      <c r="F76" s="14">
        <v>1.722</v>
      </c>
      <c r="G76" s="14">
        <v>426.40309500000001</v>
      </c>
      <c r="H76" s="33">
        <f>I3</f>
        <v>0</v>
      </c>
      <c r="I76" s="29">
        <v>226</v>
      </c>
      <c r="J76" s="264">
        <f t="shared" si="42"/>
        <v>384.2</v>
      </c>
      <c r="K76" s="288">
        <f t="shared" si="39"/>
        <v>1356</v>
      </c>
      <c r="L76" s="278">
        <f t="shared" si="40"/>
        <v>384.2</v>
      </c>
      <c r="M76" s="175"/>
      <c r="N76" s="511"/>
    </row>
    <row r="77" spans="1:14" s="4" customFormat="1">
      <c r="A77" s="641"/>
      <c r="B77" s="12" t="s">
        <v>1347</v>
      </c>
      <c r="C77" s="12" t="s">
        <v>1346</v>
      </c>
      <c r="D77" s="752" t="s">
        <v>5</v>
      </c>
      <c r="E77" s="170">
        <v>1</v>
      </c>
      <c r="F77" s="14">
        <v>2.2149999999999999</v>
      </c>
      <c r="G77" s="14">
        <v>535.09407999999996</v>
      </c>
      <c r="H77" s="33">
        <f>I3</f>
        <v>0</v>
      </c>
      <c r="I77" s="29">
        <v>292</v>
      </c>
      <c r="J77" s="264">
        <f t="shared" si="42"/>
        <v>496.4</v>
      </c>
      <c r="K77" s="288">
        <f t="shared" si="39"/>
        <v>1752</v>
      </c>
      <c r="L77" s="278">
        <f t="shared" si="40"/>
        <v>496.4</v>
      </c>
      <c r="M77" s="175"/>
      <c r="N77" s="511"/>
    </row>
    <row r="78" spans="1:14" s="4" customFormat="1">
      <c r="A78" s="641"/>
      <c r="B78" s="12" t="s">
        <v>1348</v>
      </c>
      <c r="C78" s="12" t="s">
        <v>1352</v>
      </c>
      <c r="D78" s="752" t="s">
        <v>5</v>
      </c>
      <c r="E78" s="170">
        <v>1</v>
      </c>
      <c r="F78" s="14">
        <v>2.46</v>
      </c>
      <c r="G78" s="14">
        <v>591.94782599999985</v>
      </c>
      <c r="H78" s="33">
        <f>I3</f>
        <v>0</v>
      </c>
      <c r="I78" s="29">
        <v>324</v>
      </c>
      <c r="J78" s="264">
        <f t="shared" si="42"/>
        <v>550.79999999999995</v>
      </c>
      <c r="K78" s="288">
        <f t="shared" si="39"/>
        <v>1944</v>
      </c>
      <c r="L78" s="278">
        <f t="shared" si="40"/>
        <v>550.79999999999995</v>
      </c>
      <c r="M78" s="175"/>
      <c r="N78" s="511"/>
    </row>
    <row r="79" spans="1:14" s="4" customFormat="1">
      <c r="A79" s="641"/>
      <c r="B79" s="12" t="s">
        <v>1349</v>
      </c>
      <c r="C79" s="12" t="s">
        <v>1353</v>
      </c>
      <c r="D79" s="752" t="s">
        <v>5</v>
      </c>
      <c r="E79" s="170">
        <v>1</v>
      </c>
      <c r="F79" s="14">
        <v>2.952</v>
      </c>
      <c r="G79" s="14">
        <v>702.31097999999986</v>
      </c>
      <c r="H79" s="33">
        <f>I3</f>
        <v>0</v>
      </c>
      <c r="I79" s="29">
        <v>389</v>
      </c>
      <c r="J79" s="264">
        <f t="shared" si="42"/>
        <v>661.3</v>
      </c>
      <c r="K79" s="288">
        <f t="shared" si="39"/>
        <v>2334</v>
      </c>
      <c r="L79" s="278">
        <f t="shared" si="40"/>
        <v>661.3</v>
      </c>
      <c r="M79" s="175"/>
      <c r="N79" s="511"/>
    </row>
    <row r="80" spans="1:14" s="4" customFormat="1" ht="14.25" customHeight="1">
      <c r="A80" s="641"/>
      <c r="B80" s="12" t="s">
        <v>1350</v>
      </c>
      <c r="C80" s="12" t="s">
        <v>1510</v>
      </c>
      <c r="D80" s="752" t="s">
        <v>5</v>
      </c>
      <c r="E80" s="170">
        <v>1</v>
      </c>
      <c r="F80" s="14">
        <v>3.69</v>
      </c>
      <c r="G80" s="14">
        <v>819.36280999999997</v>
      </c>
      <c r="H80" s="33">
        <f>I3</f>
        <v>0</v>
      </c>
      <c r="I80" s="29">
        <v>486</v>
      </c>
      <c r="J80" s="264">
        <f t="shared" si="42"/>
        <v>826.19999999999993</v>
      </c>
      <c r="K80" s="288">
        <f t="shared" si="39"/>
        <v>2916</v>
      </c>
      <c r="L80" s="278">
        <f t="shared" si="40"/>
        <v>826.19999999999993</v>
      </c>
      <c r="M80" s="175"/>
      <c r="N80" s="511"/>
    </row>
    <row r="81" spans="1:14" s="49" customFormat="1" ht="32.25" thickBot="1">
      <c r="A81" s="642"/>
      <c r="B81" s="644"/>
      <c r="C81" s="636" t="s">
        <v>1737</v>
      </c>
      <c r="D81" s="343"/>
      <c r="E81" s="637"/>
      <c r="F81" s="343"/>
      <c r="G81" s="93"/>
      <c r="H81" s="93"/>
      <c r="I81" s="93"/>
      <c r="J81" s="93"/>
      <c r="K81" s="93"/>
      <c r="L81" s="93"/>
      <c r="M81" s="124"/>
    </row>
    <row r="82" spans="1:14" s="5" customFormat="1" ht="13.5" customHeight="1" thickBot="1">
      <c r="A82" s="643"/>
      <c r="B82" s="1110" t="s">
        <v>1756</v>
      </c>
      <c r="C82" s="1104"/>
      <c r="D82" s="1104"/>
      <c r="E82" s="1104"/>
      <c r="F82" s="1104"/>
      <c r="G82" s="1104"/>
      <c r="H82" s="1104"/>
      <c r="I82" s="1104"/>
      <c r="J82" s="1104"/>
      <c r="K82" s="1104"/>
      <c r="L82" s="1104"/>
      <c r="M82" s="1105"/>
      <c r="N82" s="49"/>
    </row>
    <row r="83" spans="1:14" s="24" customFormat="1" ht="12.75" customHeight="1" thickBot="1">
      <c r="A83" s="641"/>
      <c r="B83" s="212" t="s">
        <v>1355</v>
      </c>
      <c r="C83" s="127" t="s">
        <v>3040</v>
      </c>
      <c r="D83" s="169" t="s">
        <v>5</v>
      </c>
      <c r="E83" s="151">
        <v>2</v>
      </c>
      <c r="F83" s="152">
        <v>0.46</v>
      </c>
      <c r="G83" s="11">
        <v>254.38</v>
      </c>
      <c r="H83" s="153">
        <f>I3</f>
        <v>0</v>
      </c>
      <c r="I83" s="19">
        <f t="shared" ref="I83:I97" si="43">G83*(1-H83)</f>
        <v>254.38</v>
      </c>
      <c r="J83" s="264">
        <f t="shared" ref="J83:J97" si="44">I83*1.7</f>
        <v>432.44599999999997</v>
      </c>
      <c r="K83" s="288">
        <f t="shared" ref="K83:K97" si="45">I83*6</f>
        <v>1526.28</v>
      </c>
      <c r="L83" s="278">
        <f t="shared" ref="L83:L97" si="46">I83*1.7</f>
        <v>432.44599999999997</v>
      </c>
      <c r="M83" s="800"/>
      <c r="N83" s="511"/>
    </row>
    <row r="84" spans="1:14" s="24" customFormat="1" ht="12.75" customHeight="1">
      <c r="A84" s="641"/>
      <c r="B84" s="21" t="s">
        <v>537</v>
      </c>
      <c r="C84" s="21" t="s">
        <v>1099</v>
      </c>
      <c r="D84" s="115" t="s">
        <v>5</v>
      </c>
      <c r="E84" s="22">
        <v>2</v>
      </c>
      <c r="F84" s="23">
        <v>0.5</v>
      </c>
      <c r="G84" s="14">
        <v>280.14</v>
      </c>
      <c r="H84" s="78">
        <f>I3</f>
        <v>0</v>
      </c>
      <c r="I84" s="29">
        <f t="shared" si="43"/>
        <v>280.14</v>
      </c>
      <c r="J84" s="264">
        <f t="shared" si="44"/>
        <v>476.23799999999994</v>
      </c>
      <c r="K84" s="288">
        <f t="shared" si="45"/>
        <v>1680.84</v>
      </c>
      <c r="L84" s="278">
        <f t="shared" si="46"/>
        <v>476.23799999999994</v>
      </c>
      <c r="M84" s="801"/>
      <c r="N84" s="511"/>
    </row>
    <row r="85" spans="1:14" s="24" customFormat="1" ht="12.75" customHeight="1">
      <c r="A85" s="641"/>
      <c r="B85" s="21" t="s">
        <v>538</v>
      </c>
      <c r="C85" s="21" t="s">
        <v>1100</v>
      </c>
      <c r="D85" s="115" t="s">
        <v>5</v>
      </c>
      <c r="E85" s="22">
        <v>2</v>
      </c>
      <c r="F85" s="23">
        <v>0.56999999999999995</v>
      </c>
      <c r="G85" s="14">
        <v>305.89999999999998</v>
      </c>
      <c r="H85" s="78">
        <f>I3</f>
        <v>0</v>
      </c>
      <c r="I85" s="29">
        <f t="shared" si="43"/>
        <v>305.89999999999998</v>
      </c>
      <c r="J85" s="264">
        <f t="shared" si="44"/>
        <v>520.03</v>
      </c>
      <c r="K85" s="288">
        <f t="shared" si="45"/>
        <v>1835.3999999999999</v>
      </c>
      <c r="L85" s="278">
        <f t="shared" si="46"/>
        <v>520.03</v>
      </c>
      <c r="M85" s="800"/>
      <c r="N85" s="511"/>
    </row>
    <row r="86" spans="1:14" s="24" customFormat="1" ht="12.75" customHeight="1">
      <c r="A86" s="641"/>
      <c r="B86" s="21" t="s">
        <v>539</v>
      </c>
      <c r="C86" s="21" t="s">
        <v>1101</v>
      </c>
      <c r="D86" s="115" t="s">
        <v>5</v>
      </c>
      <c r="E86" s="22">
        <v>2</v>
      </c>
      <c r="F86" s="23">
        <v>0.69</v>
      </c>
      <c r="G86" s="14">
        <v>331.65999999999997</v>
      </c>
      <c r="H86" s="78">
        <f>I3</f>
        <v>0</v>
      </c>
      <c r="I86" s="29">
        <f t="shared" si="43"/>
        <v>331.65999999999997</v>
      </c>
      <c r="J86" s="264">
        <f t="shared" si="44"/>
        <v>563.82199999999989</v>
      </c>
      <c r="K86" s="288">
        <f t="shared" si="45"/>
        <v>1989.9599999999998</v>
      </c>
      <c r="L86" s="278">
        <f t="shared" si="46"/>
        <v>563.82199999999989</v>
      </c>
      <c r="M86" s="800"/>
      <c r="N86" s="511"/>
    </row>
    <row r="87" spans="1:14" s="24" customFormat="1" ht="12.75" customHeight="1">
      <c r="A87" s="641"/>
      <c r="B87" s="21" t="s">
        <v>540</v>
      </c>
      <c r="C87" s="21" t="s">
        <v>1102</v>
      </c>
      <c r="D87" s="115" t="s">
        <v>5</v>
      </c>
      <c r="E87" s="22">
        <v>2</v>
      </c>
      <c r="F87" s="23">
        <v>0.92</v>
      </c>
      <c r="G87" s="14">
        <v>383.17999999999995</v>
      </c>
      <c r="H87" s="78">
        <f>I3</f>
        <v>0</v>
      </c>
      <c r="I87" s="29">
        <f t="shared" si="43"/>
        <v>383.17999999999995</v>
      </c>
      <c r="J87" s="264">
        <f t="shared" si="44"/>
        <v>651.40599999999995</v>
      </c>
      <c r="K87" s="288">
        <f t="shared" si="45"/>
        <v>2299.08</v>
      </c>
      <c r="L87" s="278">
        <f t="shared" si="46"/>
        <v>651.40599999999995</v>
      </c>
      <c r="M87" s="800"/>
      <c r="N87" s="511"/>
    </row>
    <row r="88" spans="1:14" s="24" customFormat="1" ht="12.75" customHeight="1">
      <c r="A88" s="641"/>
      <c r="B88" s="21" t="s">
        <v>541</v>
      </c>
      <c r="C88" s="21" t="s">
        <v>1103</v>
      </c>
      <c r="D88" s="115" t="s">
        <v>5</v>
      </c>
      <c r="E88" s="22">
        <v>2</v>
      </c>
      <c r="F88" s="23">
        <v>1.1499999999999999</v>
      </c>
      <c r="G88" s="14">
        <v>434.7</v>
      </c>
      <c r="H88" s="78">
        <f>I3</f>
        <v>0</v>
      </c>
      <c r="I88" s="29">
        <f t="shared" si="43"/>
        <v>434.7</v>
      </c>
      <c r="J88" s="264">
        <f t="shared" si="44"/>
        <v>738.99</v>
      </c>
      <c r="K88" s="288">
        <f t="shared" si="45"/>
        <v>2608.1999999999998</v>
      </c>
      <c r="L88" s="278">
        <f t="shared" si="46"/>
        <v>738.99</v>
      </c>
      <c r="M88" s="800"/>
      <c r="N88" s="511"/>
    </row>
    <row r="89" spans="1:14" s="24" customFormat="1" ht="12.75" customHeight="1">
      <c r="A89" s="641"/>
      <c r="B89" s="21" t="s">
        <v>542</v>
      </c>
      <c r="C89" s="21" t="s">
        <v>1104</v>
      </c>
      <c r="D89" s="115" t="s">
        <v>5</v>
      </c>
      <c r="E89" s="22">
        <v>2</v>
      </c>
      <c r="F89" s="23">
        <v>1.38</v>
      </c>
      <c r="G89" s="14">
        <v>486.22</v>
      </c>
      <c r="H89" s="78">
        <f>I3</f>
        <v>0</v>
      </c>
      <c r="I89" s="29">
        <f t="shared" si="43"/>
        <v>486.22</v>
      </c>
      <c r="J89" s="264">
        <f t="shared" si="44"/>
        <v>826.57400000000007</v>
      </c>
      <c r="K89" s="288">
        <f t="shared" si="45"/>
        <v>2917.32</v>
      </c>
      <c r="L89" s="278">
        <f t="shared" si="46"/>
        <v>826.57400000000007</v>
      </c>
      <c r="M89" s="800"/>
      <c r="N89" s="511"/>
    </row>
    <row r="90" spans="1:14" s="24" customFormat="1" ht="12.75" customHeight="1">
      <c r="A90" s="641"/>
      <c r="B90" s="21" t="s">
        <v>543</v>
      </c>
      <c r="C90" s="21" t="s">
        <v>1105</v>
      </c>
      <c r="D90" s="115" t="s">
        <v>5</v>
      </c>
      <c r="E90" s="22">
        <v>2</v>
      </c>
      <c r="F90" s="23">
        <v>1.72</v>
      </c>
      <c r="G90" s="14">
        <v>563.5</v>
      </c>
      <c r="H90" s="78">
        <f>I3</f>
        <v>0</v>
      </c>
      <c r="I90" s="29">
        <f t="shared" si="43"/>
        <v>563.5</v>
      </c>
      <c r="J90" s="264">
        <f t="shared" si="44"/>
        <v>957.94999999999993</v>
      </c>
      <c r="K90" s="288">
        <f t="shared" si="45"/>
        <v>3381</v>
      </c>
      <c r="L90" s="278">
        <f t="shared" si="46"/>
        <v>957.94999999999993</v>
      </c>
      <c r="M90" s="800"/>
      <c r="N90" s="511"/>
    </row>
    <row r="91" spans="1:14" s="24" customFormat="1" ht="12.75" customHeight="1">
      <c r="A91" s="641"/>
      <c r="B91" s="21" t="s">
        <v>544</v>
      </c>
      <c r="C91" s="21" t="s">
        <v>1106</v>
      </c>
      <c r="D91" s="115" t="s">
        <v>5</v>
      </c>
      <c r="E91" s="22">
        <v>2</v>
      </c>
      <c r="F91" s="23">
        <v>2.06</v>
      </c>
      <c r="G91" s="14">
        <v>640.78000000000009</v>
      </c>
      <c r="H91" s="78">
        <f>I3</f>
        <v>0</v>
      </c>
      <c r="I91" s="29">
        <f t="shared" si="43"/>
        <v>640.78000000000009</v>
      </c>
      <c r="J91" s="264">
        <f t="shared" si="44"/>
        <v>1089.326</v>
      </c>
      <c r="K91" s="288">
        <f t="shared" si="45"/>
        <v>3844.6800000000003</v>
      </c>
      <c r="L91" s="278">
        <f t="shared" si="46"/>
        <v>1089.326</v>
      </c>
      <c r="M91" s="800"/>
      <c r="N91" s="511"/>
    </row>
    <row r="92" spans="1:14" s="24" customFormat="1" ht="12.75" customHeight="1">
      <c r="A92" s="641"/>
      <c r="B92" s="21" t="s">
        <v>545</v>
      </c>
      <c r="C92" s="21" t="s">
        <v>1539</v>
      </c>
      <c r="D92" s="115" t="s">
        <v>5</v>
      </c>
      <c r="E92" s="22">
        <v>2</v>
      </c>
      <c r="F92" s="23">
        <v>2.5299999999999998</v>
      </c>
      <c r="G92" s="14">
        <v>692.3</v>
      </c>
      <c r="H92" s="78">
        <v>0.42</v>
      </c>
      <c r="I92" s="29">
        <f t="shared" si="43"/>
        <v>401.53400000000005</v>
      </c>
      <c r="J92" s="264">
        <f t="shared" si="44"/>
        <v>682.60780000000011</v>
      </c>
      <c r="K92" s="288">
        <f t="shared" si="45"/>
        <v>2409.2040000000002</v>
      </c>
      <c r="L92" s="278">
        <f t="shared" si="46"/>
        <v>682.60780000000011</v>
      </c>
      <c r="M92" s="800"/>
      <c r="N92" s="511"/>
    </row>
    <row r="93" spans="1:14" s="24" customFormat="1" ht="12.75" customHeight="1">
      <c r="A93" s="641"/>
      <c r="B93" s="21" t="s">
        <v>545</v>
      </c>
      <c r="C93" s="21" t="s">
        <v>1107</v>
      </c>
      <c r="D93" s="115" t="s">
        <v>5</v>
      </c>
      <c r="E93" s="22">
        <v>2</v>
      </c>
      <c r="F93" s="23">
        <v>2.5299999999999998</v>
      </c>
      <c r="G93" s="14">
        <v>743.81999999999982</v>
      </c>
      <c r="H93" s="78">
        <v>0.42</v>
      </c>
      <c r="I93" s="29">
        <f t="shared" si="43"/>
        <v>431.41559999999993</v>
      </c>
      <c r="J93" s="264">
        <f t="shared" si="44"/>
        <v>733.40651999999989</v>
      </c>
      <c r="K93" s="288">
        <f t="shared" si="45"/>
        <v>2588.4935999999998</v>
      </c>
      <c r="L93" s="278">
        <f t="shared" si="46"/>
        <v>733.40651999999989</v>
      </c>
      <c r="M93" s="800"/>
      <c r="N93" s="511"/>
    </row>
    <row r="94" spans="1:14" s="24" customFormat="1" ht="12.75" customHeight="1">
      <c r="A94" s="641"/>
      <c r="B94" s="21" t="s">
        <v>1358</v>
      </c>
      <c r="C94" s="21" t="s">
        <v>1359</v>
      </c>
      <c r="D94" s="115" t="s">
        <v>5</v>
      </c>
      <c r="E94" s="22">
        <v>2</v>
      </c>
      <c r="F94" s="23">
        <v>2.5299999999999998</v>
      </c>
      <c r="G94" s="14">
        <v>821.09999999999991</v>
      </c>
      <c r="H94" s="78">
        <f>I3</f>
        <v>0</v>
      </c>
      <c r="I94" s="29">
        <f t="shared" si="43"/>
        <v>821.09999999999991</v>
      </c>
      <c r="J94" s="264">
        <f t="shared" si="44"/>
        <v>1395.87</v>
      </c>
      <c r="K94" s="288">
        <f t="shared" si="45"/>
        <v>4926.5999999999995</v>
      </c>
      <c r="L94" s="278">
        <f t="shared" si="46"/>
        <v>1395.87</v>
      </c>
      <c r="M94" s="800"/>
      <c r="N94" s="511"/>
    </row>
    <row r="95" spans="1:14" s="24" customFormat="1" ht="12.75" customHeight="1">
      <c r="A95" s="641"/>
      <c r="B95" s="21" t="s">
        <v>1334</v>
      </c>
      <c r="C95" s="21" t="s">
        <v>1336</v>
      </c>
      <c r="D95" s="115" t="s">
        <v>5</v>
      </c>
      <c r="E95" s="22">
        <v>2</v>
      </c>
      <c r="F95" s="23">
        <v>2.5299999999999998</v>
      </c>
      <c r="G95" s="14">
        <v>846.8599999999999</v>
      </c>
      <c r="H95" s="78">
        <f>I3</f>
        <v>0</v>
      </c>
      <c r="I95" s="29">
        <f t="shared" si="43"/>
        <v>846.8599999999999</v>
      </c>
      <c r="J95" s="264">
        <f t="shared" si="44"/>
        <v>1439.6619999999998</v>
      </c>
      <c r="K95" s="288">
        <f t="shared" si="45"/>
        <v>5081.16</v>
      </c>
      <c r="L95" s="278">
        <f t="shared" si="46"/>
        <v>1439.6619999999998</v>
      </c>
      <c r="M95" s="800"/>
      <c r="N95" s="511"/>
    </row>
    <row r="96" spans="1:14" s="24" customFormat="1" ht="12.75" customHeight="1">
      <c r="A96" s="641"/>
      <c r="B96" s="21" t="s">
        <v>1356</v>
      </c>
      <c r="C96" s="21" t="s">
        <v>1357</v>
      </c>
      <c r="D96" s="115" t="s">
        <v>5</v>
      </c>
      <c r="E96" s="22">
        <v>2</v>
      </c>
      <c r="F96" s="23">
        <v>2.5299999999999998</v>
      </c>
      <c r="G96" s="14">
        <v>872.61999999999989</v>
      </c>
      <c r="H96" s="78">
        <f>I3</f>
        <v>0</v>
      </c>
      <c r="I96" s="29">
        <f t="shared" si="43"/>
        <v>872.61999999999989</v>
      </c>
      <c r="J96" s="264">
        <f t="shared" si="44"/>
        <v>1483.4539999999997</v>
      </c>
      <c r="K96" s="288">
        <f t="shared" si="45"/>
        <v>5235.7199999999993</v>
      </c>
      <c r="L96" s="278">
        <f t="shared" si="46"/>
        <v>1483.4539999999997</v>
      </c>
      <c r="M96" s="800"/>
      <c r="N96" s="511"/>
    </row>
    <row r="97" spans="1:14" s="24" customFormat="1" ht="12.75" customHeight="1" thickBot="1">
      <c r="A97" s="641"/>
      <c r="B97" s="213" t="s">
        <v>1335</v>
      </c>
      <c r="C97" s="21" t="s">
        <v>1337</v>
      </c>
      <c r="D97" s="115" t="s">
        <v>5</v>
      </c>
      <c r="E97" s="22">
        <v>2</v>
      </c>
      <c r="F97" s="23">
        <v>2.5299999999999998</v>
      </c>
      <c r="G97" s="14">
        <v>949.89999999999986</v>
      </c>
      <c r="H97" s="78">
        <f>I3</f>
        <v>0</v>
      </c>
      <c r="I97" s="29">
        <f t="shared" si="43"/>
        <v>949.89999999999986</v>
      </c>
      <c r="J97" s="264">
        <f t="shared" si="44"/>
        <v>1614.8299999999997</v>
      </c>
      <c r="K97" s="288">
        <f t="shared" si="45"/>
        <v>5699.4</v>
      </c>
      <c r="L97" s="278">
        <f t="shared" si="46"/>
        <v>1614.8299999999997</v>
      </c>
      <c r="M97" s="802"/>
      <c r="N97" s="511"/>
    </row>
    <row r="98" spans="1:14" s="5" customFormat="1" ht="13.5" customHeight="1" thickBot="1">
      <c r="A98" s="643"/>
      <c r="B98" s="1103" t="s">
        <v>2358</v>
      </c>
      <c r="C98" s="1104"/>
      <c r="D98" s="1104"/>
      <c r="E98" s="1104"/>
      <c r="F98" s="1104"/>
      <c r="G98" s="1104"/>
      <c r="H98" s="1104"/>
      <c r="I98" s="1104"/>
      <c r="J98" s="1104"/>
      <c r="K98" s="1104"/>
      <c r="L98" s="1104"/>
      <c r="M98" s="1105"/>
      <c r="N98" s="49"/>
    </row>
    <row r="99" spans="1:14" s="24" customFormat="1" ht="12.75" customHeight="1" thickBot="1">
      <c r="A99" s="641"/>
      <c r="B99" s="21" t="s">
        <v>1758</v>
      </c>
      <c r="C99" s="127" t="s">
        <v>1828</v>
      </c>
      <c r="D99" s="169" t="s">
        <v>5</v>
      </c>
      <c r="E99" s="151">
        <v>2</v>
      </c>
      <c r="F99" s="152">
        <v>0.52500000000000002</v>
      </c>
      <c r="G99" s="11">
        <v>295.596</v>
      </c>
      <c r="H99" s="153">
        <f>I3</f>
        <v>0</v>
      </c>
      <c r="I99" s="19">
        <f t="shared" ref="I99:I124" si="47">G99*(1-H99)</f>
        <v>295.596</v>
      </c>
      <c r="J99" s="264">
        <f t="shared" ref="J99:J124" si="48">I99*1.7</f>
        <v>502.51319999999998</v>
      </c>
      <c r="K99" s="288">
        <f t="shared" ref="K99:K124" si="49">I99*6</f>
        <v>1773.576</v>
      </c>
      <c r="L99" s="278">
        <f t="shared" ref="L99:L124" si="50">I99*1.7</f>
        <v>502.51319999999998</v>
      </c>
      <c r="M99" s="800"/>
      <c r="N99" s="511"/>
    </row>
    <row r="100" spans="1:14" s="24" customFormat="1" ht="12.75" customHeight="1">
      <c r="A100" s="641"/>
      <c r="B100" s="21" t="s">
        <v>1759</v>
      </c>
      <c r="C100" s="21" t="s">
        <v>1829</v>
      </c>
      <c r="D100" s="115" t="s">
        <v>5</v>
      </c>
      <c r="E100" s="22">
        <v>2</v>
      </c>
      <c r="F100" s="23">
        <v>0.65</v>
      </c>
      <c r="G100" s="14">
        <v>330.37200000000001</v>
      </c>
      <c r="H100" s="78">
        <f>I3</f>
        <v>0</v>
      </c>
      <c r="I100" s="29">
        <f t="shared" si="47"/>
        <v>330.37200000000001</v>
      </c>
      <c r="J100" s="264">
        <f t="shared" si="48"/>
        <v>561.63239999999996</v>
      </c>
      <c r="K100" s="288">
        <f t="shared" si="49"/>
        <v>1982.232</v>
      </c>
      <c r="L100" s="278">
        <f t="shared" si="50"/>
        <v>561.63239999999996</v>
      </c>
      <c r="M100" s="801"/>
      <c r="N100" s="511"/>
    </row>
    <row r="101" spans="1:14" s="24" customFormat="1" ht="12.75" customHeight="1">
      <c r="A101" s="641"/>
      <c r="B101" s="21" t="s">
        <v>1760</v>
      </c>
      <c r="C101" s="21" t="s">
        <v>1830</v>
      </c>
      <c r="D101" s="115" t="s">
        <v>5</v>
      </c>
      <c r="E101" s="22">
        <v>2</v>
      </c>
      <c r="F101" s="23">
        <v>0.77500000000000002</v>
      </c>
      <c r="G101" s="14">
        <v>365.14799999999997</v>
      </c>
      <c r="H101" s="78">
        <f>I3</f>
        <v>0</v>
      </c>
      <c r="I101" s="29">
        <f t="shared" si="47"/>
        <v>365.14799999999997</v>
      </c>
      <c r="J101" s="264">
        <f t="shared" si="48"/>
        <v>620.75159999999994</v>
      </c>
      <c r="K101" s="288">
        <f t="shared" si="49"/>
        <v>2190.8879999999999</v>
      </c>
      <c r="L101" s="278">
        <f t="shared" si="50"/>
        <v>620.75159999999994</v>
      </c>
      <c r="M101" s="800"/>
      <c r="N101" s="511"/>
    </row>
    <row r="102" spans="1:14" s="24" customFormat="1" ht="12.75" customHeight="1">
      <c r="A102" s="641"/>
      <c r="B102" s="21" t="s">
        <v>1761</v>
      </c>
      <c r="C102" s="21" t="s">
        <v>1831</v>
      </c>
      <c r="D102" s="115" t="s">
        <v>5</v>
      </c>
      <c r="E102" s="22">
        <v>2</v>
      </c>
      <c r="F102" s="23">
        <v>0.90000000000000013</v>
      </c>
      <c r="G102" s="14">
        <v>399.92400000000004</v>
      </c>
      <c r="H102" s="78">
        <f>I3</f>
        <v>0</v>
      </c>
      <c r="I102" s="29">
        <f t="shared" si="47"/>
        <v>399.92400000000004</v>
      </c>
      <c r="J102" s="264">
        <f t="shared" si="48"/>
        <v>679.87080000000003</v>
      </c>
      <c r="K102" s="288">
        <f t="shared" si="49"/>
        <v>2399.5440000000003</v>
      </c>
      <c r="L102" s="278">
        <f t="shared" si="50"/>
        <v>679.87080000000003</v>
      </c>
      <c r="M102" s="800"/>
      <c r="N102" s="511"/>
    </row>
    <row r="103" spans="1:14" s="24" customFormat="1" ht="12.75" customHeight="1">
      <c r="A103" s="641"/>
      <c r="B103" s="21" t="s">
        <v>1762</v>
      </c>
      <c r="C103" s="21" t="s">
        <v>1832</v>
      </c>
      <c r="D103" s="115" t="s">
        <v>5</v>
      </c>
      <c r="E103" s="22">
        <v>2</v>
      </c>
      <c r="F103" s="23">
        <v>1.1499999999999999</v>
      </c>
      <c r="G103" s="14">
        <v>469.47599999999994</v>
      </c>
      <c r="H103" s="78">
        <f>I3</f>
        <v>0</v>
      </c>
      <c r="I103" s="29">
        <f t="shared" si="47"/>
        <v>469.47599999999994</v>
      </c>
      <c r="J103" s="264">
        <f t="shared" si="48"/>
        <v>798.10919999999987</v>
      </c>
      <c r="K103" s="288">
        <f t="shared" si="49"/>
        <v>2816.8559999999998</v>
      </c>
      <c r="L103" s="278">
        <f t="shared" si="50"/>
        <v>798.10919999999987</v>
      </c>
      <c r="M103" s="800"/>
      <c r="N103" s="511"/>
    </row>
    <row r="104" spans="1:14" s="24" customFormat="1" ht="12.75" customHeight="1">
      <c r="A104" s="641"/>
      <c r="B104" s="21" t="s">
        <v>1763</v>
      </c>
      <c r="C104" s="21" t="s">
        <v>1833</v>
      </c>
      <c r="D104" s="115" t="s">
        <v>5</v>
      </c>
      <c r="E104" s="22">
        <v>2</v>
      </c>
      <c r="F104" s="23">
        <v>1.4</v>
      </c>
      <c r="G104" s="14">
        <v>539.02800000000002</v>
      </c>
      <c r="H104" s="78">
        <f>I3</f>
        <v>0</v>
      </c>
      <c r="I104" s="29">
        <f t="shared" si="47"/>
        <v>539.02800000000002</v>
      </c>
      <c r="J104" s="264">
        <f t="shared" si="48"/>
        <v>916.34760000000006</v>
      </c>
      <c r="K104" s="288">
        <f t="shared" si="49"/>
        <v>3234.1680000000001</v>
      </c>
      <c r="L104" s="278">
        <f t="shared" si="50"/>
        <v>916.34760000000006</v>
      </c>
      <c r="M104" s="800"/>
      <c r="N104" s="511"/>
    </row>
    <row r="105" spans="1:14" s="24" customFormat="1" ht="12.75" customHeight="1">
      <c r="A105" s="641"/>
      <c r="B105" s="21" t="s">
        <v>1764</v>
      </c>
      <c r="C105" s="21" t="s">
        <v>1834</v>
      </c>
      <c r="D105" s="115" t="s">
        <v>5</v>
      </c>
      <c r="E105" s="22">
        <v>2</v>
      </c>
      <c r="F105" s="23">
        <v>1.6500000000000001</v>
      </c>
      <c r="G105" s="14">
        <v>608.58000000000004</v>
      </c>
      <c r="H105" s="78">
        <f>I3</f>
        <v>0</v>
      </c>
      <c r="I105" s="29">
        <f t="shared" si="47"/>
        <v>608.58000000000004</v>
      </c>
      <c r="J105" s="264">
        <f t="shared" si="48"/>
        <v>1034.586</v>
      </c>
      <c r="K105" s="288">
        <f t="shared" si="49"/>
        <v>3651.4800000000005</v>
      </c>
      <c r="L105" s="278">
        <f t="shared" si="50"/>
        <v>1034.586</v>
      </c>
      <c r="M105" s="800"/>
      <c r="N105" s="511"/>
    </row>
    <row r="106" spans="1:14" s="24" customFormat="1" ht="12.75" customHeight="1">
      <c r="A106" s="641"/>
      <c r="B106" s="21" t="s">
        <v>1765</v>
      </c>
      <c r="C106" s="21" t="s">
        <v>1835</v>
      </c>
      <c r="D106" s="115" t="s">
        <v>5</v>
      </c>
      <c r="E106" s="22">
        <v>2</v>
      </c>
      <c r="F106" s="23">
        <v>1.9000000000000001</v>
      </c>
      <c r="G106" s="14">
        <v>712.90800000000002</v>
      </c>
      <c r="H106" s="78">
        <f>I3</f>
        <v>0</v>
      </c>
      <c r="I106" s="29">
        <f t="shared" si="47"/>
        <v>712.90800000000002</v>
      </c>
      <c r="J106" s="264">
        <f t="shared" si="48"/>
        <v>1211.9436000000001</v>
      </c>
      <c r="K106" s="288">
        <f t="shared" si="49"/>
        <v>4277.4480000000003</v>
      </c>
      <c r="L106" s="278">
        <f t="shared" si="50"/>
        <v>1211.9436000000001</v>
      </c>
      <c r="M106" s="800"/>
      <c r="N106" s="511"/>
    </row>
    <row r="107" spans="1:14" s="24" customFormat="1" ht="12.75" customHeight="1">
      <c r="A107" s="641"/>
      <c r="B107" s="21" t="s">
        <v>1766</v>
      </c>
      <c r="C107" s="21" t="s">
        <v>1836</v>
      </c>
      <c r="D107" s="115" t="s">
        <v>5</v>
      </c>
      <c r="E107" s="22">
        <v>2</v>
      </c>
      <c r="F107" s="23">
        <v>2.0249999999999999</v>
      </c>
      <c r="G107" s="14">
        <v>817.2360000000001</v>
      </c>
      <c r="H107" s="78">
        <f>I3</f>
        <v>0</v>
      </c>
      <c r="I107" s="29">
        <f t="shared" si="47"/>
        <v>817.2360000000001</v>
      </c>
      <c r="J107" s="264">
        <f t="shared" si="48"/>
        <v>1389.3012000000001</v>
      </c>
      <c r="K107" s="288">
        <f t="shared" si="49"/>
        <v>4903.4160000000011</v>
      </c>
      <c r="L107" s="278">
        <f t="shared" si="50"/>
        <v>1389.3012000000001</v>
      </c>
      <c r="M107" s="800"/>
      <c r="N107" s="511"/>
    </row>
    <row r="108" spans="1:14" s="24" customFormat="1" ht="12.75" customHeight="1">
      <c r="A108" s="641"/>
      <c r="B108" s="21" t="s">
        <v>2294</v>
      </c>
      <c r="C108" s="21" t="s">
        <v>1837</v>
      </c>
      <c r="D108" s="115" t="s">
        <v>5</v>
      </c>
      <c r="E108" s="22">
        <v>2</v>
      </c>
      <c r="F108" s="23">
        <v>2.4</v>
      </c>
      <c r="G108" s="14">
        <v>886.7879999999999</v>
      </c>
      <c r="H108" s="78">
        <f>I3</f>
        <v>0</v>
      </c>
      <c r="I108" s="29">
        <f t="shared" si="47"/>
        <v>886.7879999999999</v>
      </c>
      <c r="J108" s="264">
        <f t="shared" si="48"/>
        <v>1507.5395999999998</v>
      </c>
      <c r="K108" s="288">
        <f t="shared" si="49"/>
        <v>5320.7279999999992</v>
      </c>
      <c r="L108" s="278">
        <f t="shared" si="50"/>
        <v>1507.5395999999998</v>
      </c>
      <c r="M108" s="800"/>
      <c r="N108" s="511"/>
    </row>
    <row r="109" spans="1:14" s="24" customFormat="1" ht="12.75" customHeight="1">
      <c r="A109" s="641"/>
      <c r="B109" s="21" t="s">
        <v>1767</v>
      </c>
      <c r="C109" s="21" t="s">
        <v>1838</v>
      </c>
      <c r="D109" s="115" t="s">
        <v>5</v>
      </c>
      <c r="E109" s="22">
        <v>2</v>
      </c>
      <c r="F109" s="23">
        <v>2.65</v>
      </c>
      <c r="G109" s="14">
        <v>956.33999999999992</v>
      </c>
      <c r="H109" s="78">
        <f>I3</f>
        <v>0</v>
      </c>
      <c r="I109" s="29">
        <f t="shared" si="47"/>
        <v>956.33999999999992</v>
      </c>
      <c r="J109" s="264">
        <f t="shared" si="48"/>
        <v>1625.7779999999998</v>
      </c>
      <c r="K109" s="288">
        <f t="shared" si="49"/>
        <v>5738.0399999999991</v>
      </c>
      <c r="L109" s="278">
        <f t="shared" si="50"/>
        <v>1625.7779999999998</v>
      </c>
      <c r="M109" s="800"/>
      <c r="N109" s="511"/>
    </row>
    <row r="110" spans="1:14" s="24" customFormat="1" ht="12.75" customHeight="1">
      <c r="A110" s="641"/>
      <c r="B110" s="21" t="s">
        <v>1768</v>
      </c>
      <c r="C110" s="21" t="s">
        <v>1839</v>
      </c>
      <c r="D110" s="115" t="s">
        <v>5</v>
      </c>
      <c r="E110" s="22">
        <v>2</v>
      </c>
      <c r="F110" s="23">
        <v>3.2749999999999999</v>
      </c>
      <c r="G110" s="14">
        <v>1060.6680000000001</v>
      </c>
      <c r="H110" s="78">
        <f>I3</f>
        <v>0</v>
      </c>
      <c r="I110" s="29">
        <f t="shared" si="47"/>
        <v>1060.6680000000001</v>
      </c>
      <c r="J110" s="264">
        <f t="shared" si="48"/>
        <v>1803.1356000000001</v>
      </c>
      <c r="K110" s="288">
        <f t="shared" si="49"/>
        <v>6364.0080000000007</v>
      </c>
      <c r="L110" s="278">
        <f t="shared" si="50"/>
        <v>1803.1356000000001</v>
      </c>
      <c r="M110" s="800"/>
      <c r="N110" s="511"/>
    </row>
    <row r="111" spans="1:14" s="24" customFormat="1" ht="12.75" customHeight="1">
      <c r="A111" s="641"/>
      <c r="B111" s="21" t="s">
        <v>3182</v>
      </c>
      <c r="C111" s="21" t="s">
        <v>3183</v>
      </c>
      <c r="D111" s="115" t="s">
        <v>5</v>
      </c>
      <c r="E111" s="22">
        <v>2</v>
      </c>
      <c r="F111" s="23">
        <v>3.87</v>
      </c>
      <c r="G111" s="14">
        <v>1158.8399999999999</v>
      </c>
      <c r="H111" s="78">
        <f>H110</f>
        <v>0</v>
      </c>
      <c r="I111" s="29">
        <f t="shared" si="47"/>
        <v>1158.8399999999999</v>
      </c>
      <c r="J111" s="264">
        <f t="shared" ref="J111" si="51">I111*1.7</f>
        <v>1970.0279999999998</v>
      </c>
      <c r="K111" s="288">
        <f t="shared" ref="K111" si="52">I111*6</f>
        <v>6953.0399999999991</v>
      </c>
      <c r="L111" s="278">
        <f t="shared" ref="L111" si="53">I111*1.7</f>
        <v>1970.0279999999998</v>
      </c>
      <c r="M111" s="800"/>
      <c r="N111" s="511"/>
    </row>
    <row r="112" spans="1:14" s="24" customFormat="1" ht="12.75" customHeight="1" thickBot="1">
      <c r="A112" s="641"/>
      <c r="B112" s="260" t="s">
        <v>1806</v>
      </c>
      <c r="C112" s="258" t="s">
        <v>1840</v>
      </c>
      <c r="D112" s="196" t="s">
        <v>5</v>
      </c>
      <c r="E112" s="261">
        <v>2</v>
      </c>
      <c r="F112" s="197">
        <v>0.45000000000000007</v>
      </c>
      <c r="G112" s="197">
        <v>270.80199999999996</v>
      </c>
      <c r="H112" s="198">
        <f>I3</f>
        <v>0</v>
      </c>
      <c r="I112" s="19">
        <f t="shared" si="47"/>
        <v>270.80199999999996</v>
      </c>
      <c r="J112" s="264">
        <f t="shared" si="48"/>
        <v>460.3633999999999</v>
      </c>
      <c r="K112" s="288">
        <f t="shared" si="49"/>
        <v>1624.8119999999999</v>
      </c>
      <c r="L112" s="278">
        <f t="shared" si="50"/>
        <v>460.3633999999999</v>
      </c>
      <c r="M112" s="800"/>
      <c r="N112" s="511"/>
    </row>
    <row r="113" spans="1:14" s="24" customFormat="1" ht="12.75" customHeight="1">
      <c r="A113" s="641"/>
      <c r="B113" s="260" t="s">
        <v>1807</v>
      </c>
      <c r="C113" s="260" t="s">
        <v>1841</v>
      </c>
      <c r="D113" s="262" t="s">
        <v>5</v>
      </c>
      <c r="E113" s="263">
        <v>2</v>
      </c>
      <c r="F113" s="199">
        <v>0.55000000000000004</v>
      </c>
      <c r="G113" s="199">
        <v>296.14799999999997</v>
      </c>
      <c r="H113" s="200">
        <f>I3</f>
        <v>0</v>
      </c>
      <c r="I113" s="29">
        <f t="shared" si="47"/>
        <v>296.14799999999997</v>
      </c>
      <c r="J113" s="264">
        <f t="shared" si="48"/>
        <v>503.45159999999993</v>
      </c>
      <c r="K113" s="288">
        <f t="shared" si="49"/>
        <v>1776.8879999999999</v>
      </c>
      <c r="L113" s="278">
        <f t="shared" si="50"/>
        <v>503.45159999999993</v>
      </c>
      <c r="M113" s="801"/>
      <c r="N113" s="511"/>
    </row>
    <row r="114" spans="1:14" s="24" customFormat="1" ht="12.75" customHeight="1">
      <c r="A114" s="641"/>
      <c r="B114" s="260" t="s">
        <v>1808</v>
      </c>
      <c r="C114" s="260" t="s">
        <v>1842</v>
      </c>
      <c r="D114" s="262" t="s">
        <v>5</v>
      </c>
      <c r="E114" s="263">
        <v>2</v>
      </c>
      <c r="F114" s="199">
        <v>0.65</v>
      </c>
      <c r="G114" s="199">
        <v>324.16199999999998</v>
      </c>
      <c r="H114" s="200">
        <f>I3</f>
        <v>0</v>
      </c>
      <c r="I114" s="29">
        <f t="shared" si="47"/>
        <v>324.16199999999998</v>
      </c>
      <c r="J114" s="264">
        <f t="shared" si="48"/>
        <v>551.07539999999995</v>
      </c>
      <c r="K114" s="288">
        <f t="shared" si="49"/>
        <v>1944.9719999999998</v>
      </c>
      <c r="L114" s="278">
        <f t="shared" si="50"/>
        <v>551.07539999999995</v>
      </c>
      <c r="M114" s="800"/>
      <c r="N114" s="511"/>
    </row>
    <row r="115" spans="1:14" s="24" customFormat="1" ht="12.75" customHeight="1">
      <c r="A115" s="641"/>
      <c r="B115" s="260" t="s">
        <v>1809</v>
      </c>
      <c r="C115" s="260" t="s">
        <v>1843</v>
      </c>
      <c r="D115" s="262" t="s">
        <v>5</v>
      </c>
      <c r="E115" s="263">
        <v>2</v>
      </c>
      <c r="F115" s="199">
        <v>0.75000000000000011</v>
      </c>
      <c r="G115" s="199">
        <v>349.50799999999992</v>
      </c>
      <c r="H115" s="200">
        <f>I3</f>
        <v>0</v>
      </c>
      <c r="I115" s="29">
        <f t="shared" si="47"/>
        <v>349.50799999999992</v>
      </c>
      <c r="J115" s="264">
        <f t="shared" si="48"/>
        <v>594.16359999999986</v>
      </c>
      <c r="K115" s="288">
        <f t="shared" si="49"/>
        <v>2097.0479999999998</v>
      </c>
      <c r="L115" s="278">
        <f t="shared" si="50"/>
        <v>594.16359999999986</v>
      </c>
      <c r="M115" s="800"/>
      <c r="N115" s="511"/>
    </row>
    <row r="116" spans="1:14" s="24" customFormat="1" ht="12.75" customHeight="1">
      <c r="A116" s="641"/>
      <c r="B116" s="260" t="s">
        <v>1810</v>
      </c>
      <c r="C116" s="260" t="s">
        <v>1844</v>
      </c>
      <c r="D116" s="262" t="s">
        <v>5</v>
      </c>
      <c r="E116" s="263">
        <v>2</v>
      </c>
      <c r="F116" s="199">
        <v>0.95000000000000007</v>
      </c>
      <c r="G116" s="199">
        <v>398.86599999999993</v>
      </c>
      <c r="H116" s="200">
        <f>I3</f>
        <v>0</v>
      </c>
      <c r="I116" s="29">
        <f t="shared" si="47"/>
        <v>398.86599999999993</v>
      </c>
      <c r="J116" s="264">
        <f t="shared" si="48"/>
        <v>678.07219999999984</v>
      </c>
      <c r="K116" s="288">
        <f t="shared" si="49"/>
        <v>2393.1959999999995</v>
      </c>
      <c r="L116" s="278">
        <f t="shared" si="50"/>
        <v>678.07219999999984</v>
      </c>
      <c r="M116" s="800"/>
      <c r="N116" s="511"/>
    </row>
    <row r="117" spans="1:14" s="24" customFormat="1" ht="12.75" customHeight="1">
      <c r="A117" s="641"/>
      <c r="B117" s="260" t="s">
        <v>1811</v>
      </c>
      <c r="C117" s="260" t="s">
        <v>1845</v>
      </c>
      <c r="D117" s="262" t="s">
        <v>5</v>
      </c>
      <c r="E117" s="263">
        <v>2</v>
      </c>
      <c r="F117" s="199">
        <v>1.1499999999999999</v>
      </c>
      <c r="G117" s="199">
        <v>450.89199999999994</v>
      </c>
      <c r="H117" s="200">
        <f>I3</f>
        <v>0</v>
      </c>
      <c r="I117" s="29">
        <f t="shared" si="47"/>
        <v>450.89199999999994</v>
      </c>
      <c r="J117" s="264">
        <f t="shared" si="48"/>
        <v>766.51639999999986</v>
      </c>
      <c r="K117" s="288">
        <f t="shared" si="49"/>
        <v>2705.3519999999999</v>
      </c>
      <c r="L117" s="278">
        <f t="shared" si="50"/>
        <v>766.51639999999986</v>
      </c>
      <c r="M117" s="800"/>
      <c r="N117" s="511"/>
    </row>
    <row r="118" spans="1:14" s="24" customFormat="1" ht="12.75" customHeight="1">
      <c r="A118" s="641"/>
      <c r="B118" s="260" t="s">
        <v>1812</v>
      </c>
      <c r="C118" s="260" t="s">
        <v>1846</v>
      </c>
      <c r="D118" s="262" t="s">
        <v>5</v>
      </c>
      <c r="E118" s="263">
        <v>2</v>
      </c>
      <c r="F118" s="199">
        <v>1.35</v>
      </c>
      <c r="G118" s="199">
        <v>486.22</v>
      </c>
      <c r="H118" s="200">
        <f>I3</f>
        <v>0</v>
      </c>
      <c r="I118" s="29">
        <f t="shared" si="47"/>
        <v>486.22</v>
      </c>
      <c r="J118" s="264">
        <f t="shared" si="48"/>
        <v>826.57400000000007</v>
      </c>
      <c r="K118" s="288">
        <f t="shared" si="49"/>
        <v>2917.32</v>
      </c>
      <c r="L118" s="278">
        <f t="shared" si="50"/>
        <v>826.57400000000007</v>
      </c>
      <c r="M118" s="800"/>
      <c r="N118" s="511"/>
    </row>
    <row r="119" spans="1:14" s="24" customFormat="1" ht="12.75" customHeight="1">
      <c r="A119" s="641"/>
      <c r="B119" s="260" t="s">
        <v>1813</v>
      </c>
      <c r="C119" s="260" t="s">
        <v>1847</v>
      </c>
      <c r="D119" s="262" t="s">
        <v>5</v>
      </c>
      <c r="E119" s="263">
        <v>2</v>
      </c>
      <c r="F119" s="199">
        <v>1.55</v>
      </c>
      <c r="G119" s="199">
        <v>563.5</v>
      </c>
      <c r="H119" s="200">
        <f>I3</f>
        <v>0</v>
      </c>
      <c r="I119" s="29">
        <f t="shared" si="47"/>
        <v>563.5</v>
      </c>
      <c r="J119" s="264">
        <f t="shared" si="48"/>
        <v>957.94999999999993</v>
      </c>
      <c r="K119" s="288">
        <f t="shared" si="49"/>
        <v>3381</v>
      </c>
      <c r="L119" s="278">
        <f t="shared" si="50"/>
        <v>957.94999999999993</v>
      </c>
      <c r="M119" s="800"/>
      <c r="N119" s="511"/>
    </row>
    <row r="120" spans="1:14" s="24" customFormat="1" ht="12.75" customHeight="1">
      <c r="A120" s="641"/>
      <c r="B120" s="260" t="s">
        <v>1814</v>
      </c>
      <c r="C120" s="260" t="s">
        <v>1848</v>
      </c>
      <c r="D120" s="262" t="s">
        <v>5</v>
      </c>
      <c r="E120" s="263">
        <v>2</v>
      </c>
      <c r="F120" s="199">
        <v>1.65</v>
      </c>
      <c r="G120" s="199">
        <v>640.78000000000009</v>
      </c>
      <c r="H120" s="200">
        <f>I3</f>
        <v>0</v>
      </c>
      <c r="I120" s="29">
        <f t="shared" si="47"/>
        <v>640.78000000000009</v>
      </c>
      <c r="J120" s="264">
        <f t="shared" si="48"/>
        <v>1089.326</v>
      </c>
      <c r="K120" s="288">
        <f t="shared" si="49"/>
        <v>3844.6800000000003</v>
      </c>
      <c r="L120" s="278">
        <f t="shared" si="50"/>
        <v>1089.326</v>
      </c>
      <c r="M120" s="800"/>
      <c r="N120" s="511"/>
    </row>
    <row r="121" spans="1:14" s="24" customFormat="1" ht="12.75" customHeight="1">
      <c r="A121" s="641"/>
      <c r="B121" s="260" t="s">
        <v>2295</v>
      </c>
      <c r="C121" s="260" t="s">
        <v>1849</v>
      </c>
      <c r="D121" s="262" t="s">
        <v>5</v>
      </c>
      <c r="E121" s="263">
        <v>2</v>
      </c>
      <c r="F121" s="199">
        <v>1.95</v>
      </c>
      <c r="G121" s="199">
        <v>692.3</v>
      </c>
      <c r="H121" s="200">
        <f>I3</f>
        <v>0</v>
      </c>
      <c r="I121" s="29">
        <f t="shared" si="47"/>
        <v>692.3</v>
      </c>
      <c r="J121" s="264">
        <f t="shared" si="48"/>
        <v>1176.9099999999999</v>
      </c>
      <c r="K121" s="288">
        <f t="shared" si="49"/>
        <v>4153.7999999999993</v>
      </c>
      <c r="L121" s="278">
        <f t="shared" si="50"/>
        <v>1176.9099999999999</v>
      </c>
      <c r="M121" s="800"/>
      <c r="N121" s="511"/>
    </row>
    <row r="122" spans="1:14" s="24" customFormat="1" ht="12.75" customHeight="1">
      <c r="A122" s="641"/>
      <c r="B122" s="260" t="s">
        <v>1815</v>
      </c>
      <c r="C122" s="260" t="s">
        <v>1850</v>
      </c>
      <c r="D122" s="262" t="s">
        <v>5</v>
      </c>
      <c r="E122" s="263">
        <v>2</v>
      </c>
      <c r="F122" s="199">
        <v>2.15</v>
      </c>
      <c r="G122" s="199">
        <v>743.81999999999982</v>
      </c>
      <c r="H122" s="200">
        <f>I3</f>
        <v>0</v>
      </c>
      <c r="I122" s="29">
        <f t="shared" si="47"/>
        <v>743.81999999999982</v>
      </c>
      <c r="J122" s="264">
        <f t="shared" si="48"/>
        <v>1264.4939999999997</v>
      </c>
      <c r="K122" s="288">
        <f t="shared" si="49"/>
        <v>4462.9199999999992</v>
      </c>
      <c r="L122" s="278">
        <f t="shared" si="50"/>
        <v>1264.4939999999997</v>
      </c>
      <c r="M122" s="800"/>
      <c r="N122" s="511"/>
    </row>
    <row r="123" spans="1:14" s="24" customFormat="1" ht="12.75" customHeight="1">
      <c r="A123" s="641"/>
      <c r="B123" s="260" t="s">
        <v>1816</v>
      </c>
      <c r="C123" s="260" t="s">
        <v>1851</v>
      </c>
      <c r="D123" s="262" t="s">
        <v>5</v>
      </c>
      <c r="E123" s="263">
        <v>2</v>
      </c>
      <c r="F123" s="199">
        <v>2.65</v>
      </c>
      <c r="G123" s="199">
        <v>821.09999999999991</v>
      </c>
      <c r="H123" s="200">
        <f>I3</f>
        <v>0</v>
      </c>
      <c r="I123" s="29">
        <f t="shared" si="47"/>
        <v>821.09999999999991</v>
      </c>
      <c r="J123" s="264">
        <f t="shared" si="48"/>
        <v>1395.87</v>
      </c>
      <c r="K123" s="288">
        <f t="shared" si="49"/>
        <v>4926.5999999999995</v>
      </c>
      <c r="L123" s="278">
        <f t="shared" si="50"/>
        <v>1395.87</v>
      </c>
      <c r="M123" s="800"/>
      <c r="N123" s="511"/>
    </row>
    <row r="124" spans="1:14" s="24" customFormat="1" ht="12.75" customHeight="1" thickBot="1">
      <c r="A124" s="641"/>
      <c r="B124" s="260" t="s">
        <v>2231</v>
      </c>
      <c r="C124" s="260" t="s">
        <v>2232</v>
      </c>
      <c r="D124" s="262" t="s">
        <v>5</v>
      </c>
      <c r="E124" s="263">
        <v>2</v>
      </c>
      <c r="F124" s="199">
        <v>3.15</v>
      </c>
      <c r="G124" s="199">
        <v>933.79999999999984</v>
      </c>
      <c r="H124" s="200">
        <f>I3</f>
        <v>0</v>
      </c>
      <c r="I124" s="29">
        <f t="shared" si="47"/>
        <v>933.79999999999984</v>
      </c>
      <c r="J124" s="264">
        <f t="shared" si="48"/>
        <v>1587.4599999999996</v>
      </c>
      <c r="K124" s="288">
        <f t="shared" si="49"/>
        <v>5602.7999999999993</v>
      </c>
      <c r="L124" s="278">
        <f t="shared" si="50"/>
        <v>1587.4599999999996</v>
      </c>
      <c r="M124" s="800"/>
      <c r="N124" s="511"/>
    </row>
    <row r="125" spans="1:14" s="5" customFormat="1" ht="13.5" customHeight="1">
      <c r="A125" s="643"/>
      <c r="B125" s="1106" t="s">
        <v>2359</v>
      </c>
      <c r="C125" s="1107"/>
      <c r="D125" s="1107"/>
      <c r="E125" s="1107"/>
      <c r="F125" s="1107"/>
      <c r="G125" s="1107"/>
      <c r="H125" s="1107"/>
      <c r="I125" s="1107"/>
      <c r="J125" s="1107"/>
      <c r="K125" s="1107"/>
      <c r="L125" s="1107"/>
      <c r="M125" s="1108"/>
      <c r="N125" s="49"/>
    </row>
    <row r="126" spans="1:14" s="24" customFormat="1" ht="12.75" customHeight="1">
      <c r="A126" s="641"/>
      <c r="B126" s="260" t="s">
        <v>1817</v>
      </c>
      <c r="C126" s="260" t="s">
        <v>1852</v>
      </c>
      <c r="D126" s="262" t="s">
        <v>5</v>
      </c>
      <c r="E126" s="263">
        <v>2</v>
      </c>
      <c r="F126" s="199">
        <v>0.68</v>
      </c>
      <c r="G126" s="199">
        <v>324.16199999999998</v>
      </c>
      <c r="H126" s="200">
        <f>I3</f>
        <v>0</v>
      </c>
      <c r="I126" s="29">
        <f t="shared" ref="I126:I163" si="54">G126*(1-H126)</f>
        <v>324.16199999999998</v>
      </c>
      <c r="J126" s="265">
        <f t="shared" ref="J126:J138" si="55">I126*1.7</f>
        <v>551.07539999999995</v>
      </c>
      <c r="K126" s="284">
        <f t="shared" ref="K126:K138" si="56">I126*6</f>
        <v>1944.9719999999998</v>
      </c>
      <c r="L126" s="281">
        <f t="shared" ref="L126:L138" si="57">I126*1.7</f>
        <v>551.07539999999995</v>
      </c>
      <c r="M126" s="21"/>
      <c r="N126" s="511"/>
    </row>
    <row r="127" spans="1:14" s="24" customFormat="1" ht="12.75" customHeight="1">
      <c r="A127" s="641"/>
      <c r="B127" s="260" t="s">
        <v>1818</v>
      </c>
      <c r="C127" s="260" t="s">
        <v>1853</v>
      </c>
      <c r="D127" s="262" t="s">
        <v>5</v>
      </c>
      <c r="E127" s="263">
        <v>2</v>
      </c>
      <c r="F127" s="199">
        <v>0.78</v>
      </c>
      <c r="G127" s="199">
        <v>349.50799999999992</v>
      </c>
      <c r="H127" s="200">
        <f>I3</f>
        <v>0</v>
      </c>
      <c r="I127" s="29">
        <f t="shared" si="54"/>
        <v>349.50799999999992</v>
      </c>
      <c r="J127" s="265">
        <f t="shared" si="55"/>
        <v>594.16359999999986</v>
      </c>
      <c r="K127" s="284">
        <f t="shared" si="56"/>
        <v>2097.0479999999998</v>
      </c>
      <c r="L127" s="281">
        <f t="shared" si="57"/>
        <v>594.16359999999986</v>
      </c>
      <c r="M127" s="21"/>
      <c r="N127" s="511"/>
    </row>
    <row r="128" spans="1:14" s="24" customFormat="1" ht="12.75" customHeight="1">
      <c r="A128" s="641"/>
      <c r="B128" s="260" t="s">
        <v>1819</v>
      </c>
      <c r="C128" s="260" t="s">
        <v>1854</v>
      </c>
      <c r="D128" s="262" t="s">
        <v>5</v>
      </c>
      <c r="E128" s="263">
        <v>2</v>
      </c>
      <c r="F128" s="199">
        <v>0.88</v>
      </c>
      <c r="G128" s="199">
        <v>378.85599999999994</v>
      </c>
      <c r="H128" s="200">
        <f>I3</f>
        <v>0</v>
      </c>
      <c r="I128" s="29">
        <f t="shared" si="54"/>
        <v>378.85599999999994</v>
      </c>
      <c r="J128" s="265">
        <f t="shared" si="55"/>
        <v>644.0551999999999</v>
      </c>
      <c r="K128" s="284">
        <f t="shared" si="56"/>
        <v>2273.1359999999995</v>
      </c>
      <c r="L128" s="281">
        <f t="shared" si="57"/>
        <v>644.0551999999999</v>
      </c>
      <c r="M128" s="21"/>
      <c r="N128" s="511"/>
    </row>
    <row r="129" spans="1:14" s="24" customFormat="1" ht="12.75" customHeight="1">
      <c r="A129" s="641"/>
      <c r="B129" s="260" t="s">
        <v>1820</v>
      </c>
      <c r="C129" s="260" t="s">
        <v>1855</v>
      </c>
      <c r="D129" s="262" t="s">
        <v>5</v>
      </c>
      <c r="E129" s="263">
        <v>2</v>
      </c>
      <c r="F129" s="199">
        <v>0.98000000000000009</v>
      </c>
      <c r="G129" s="199">
        <v>430.35299999999995</v>
      </c>
      <c r="H129" s="200">
        <f>I3</f>
        <v>0</v>
      </c>
      <c r="I129" s="29">
        <f t="shared" si="54"/>
        <v>430.35299999999995</v>
      </c>
      <c r="J129" s="265">
        <f t="shared" si="55"/>
        <v>731.60009999999988</v>
      </c>
      <c r="K129" s="284">
        <f t="shared" si="56"/>
        <v>2582.1179999999995</v>
      </c>
      <c r="L129" s="281">
        <f t="shared" si="57"/>
        <v>731.60009999999988</v>
      </c>
      <c r="M129" s="21"/>
      <c r="N129" s="511"/>
    </row>
    <row r="130" spans="1:14" s="24" customFormat="1" ht="12.75" customHeight="1">
      <c r="A130" s="641"/>
      <c r="B130" s="260" t="s">
        <v>1821</v>
      </c>
      <c r="C130" s="260" t="s">
        <v>1856</v>
      </c>
      <c r="D130" s="262" t="s">
        <v>5</v>
      </c>
      <c r="E130" s="263">
        <v>2</v>
      </c>
      <c r="F130" s="199">
        <v>1.1800000000000002</v>
      </c>
      <c r="G130" s="199">
        <v>494.10900000000004</v>
      </c>
      <c r="H130" s="200">
        <f>I3</f>
        <v>0</v>
      </c>
      <c r="I130" s="29">
        <f t="shared" si="54"/>
        <v>494.10900000000004</v>
      </c>
      <c r="J130" s="265">
        <f t="shared" si="55"/>
        <v>839.98530000000005</v>
      </c>
      <c r="K130" s="284">
        <f t="shared" si="56"/>
        <v>2964.6540000000005</v>
      </c>
      <c r="L130" s="281">
        <f t="shared" si="57"/>
        <v>839.98530000000005</v>
      </c>
      <c r="M130" s="21"/>
      <c r="N130" s="511"/>
    </row>
    <row r="131" spans="1:14" s="24" customFormat="1" ht="12.75" customHeight="1">
      <c r="A131" s="641"/>
      <c r="B131" s="260" t="s">
        <v>1822</v>
      </c>
      <c r="C131" s="260" t="s">
        <v>1857</v>
      </c>
      <c r="D131" s="262" t="s">
        <v>5</v>
      </c>
      <c r="E131" s="263">
        <v>2</v>
      </c>
      <c r="F131" s="199">
        <v>1.38</v>
      </c>
      <c r="G131" s="199">
        <v>557.86500000000001</v>
      </c>
      <c r="H131" s="200">
        <f>I3</f>
        <v>0</v>
      </c>
      <c r="I131" s="29">
        <f t="shared" si="54"/>
        <v>557.86500000000001</v>
      </c>
      <c r="J131" s="265">
        <f t="shared" si="55"/>
        <v>948.37049999999999</v>
      </c>
      <c r="K131" s="284">
        <f t="shared" si="56"/>
        <v>3347.19</v>
      </c>
      <c r="L131" s="281">
        <f t="shared" si="57"/>
        <v>948.37049999999999</v>
      </c>
      <c r="M131" s="21"/>
      <c r="N131" s="511"/>
    </row>
    <row r="132" spans="1:14" s="24" customFormat="1" ht="12.75" customHeight="1">
      <c r="A132" s="641"/>
      <c r="B132" s="260" t="s">
        <v>1823</v>
      </c>
      <c r="C132" s="260" t="s">
        <v>1858</v>
      </c>
      <c r="D132" s="262" t="s">
        <v>5</v>
      </c>
      <c r="E132" s="263">
        <v>2</v>
      </c>
      <c r="F132" s="199">
        <v>1.58</v>
      </c>
      <c r="G132" s="199">
        <v>653.49900000000014</v>
      </c>
      <c r="H132" s="200">
        <f>I3</f>
        <v>0</v>
      </c>
      <c r="I132" s="29">
        <f t="shared" si="54"/>
        <v>653.49900000000014</v>
      </c>
      <c r="J132" s="265">
        <f t="shared" si="55"/>
        <v>1110.9483000000002</v>
      </c>
      <c r="K132" s="284">
        <f t="shared" si="56"/>
        <v>3920.9940000000006</v>
      </c>
      <c r="L132" s="281">
        <f t="shared" si="57"/>
        <v>1110.9483000000002</v>
      </c>
      <c r="M132" s="21"/>
      <c r="N132" s="511"/>
    </row>
    <row r="133" spans="1:14" s="24" customFormat="1" ht="12.75" customHeight="1">
      <c r="A133" s="641"/>
      <c r="B133" s="260" t="s">
        <v>1824</v>
      </c>
      <c r="C133" s="260" t="s">
        <v>1859</v>
      </c>
      <c r="D133" s="262" t="s">
        <v>5</v>
      </c>
      <c r="E133" s="263">
        <v>2</v>
      </c>
      <c r="F133" s="199">
        <v>1.7800000000000002</v>
      </c>
      <c r="G133" s="199">
        <v>749.13300000000015</v>
      </c>
      <c r="H133" s="200">
        <f>I3</f>
        <v>0</v>
      </c>
      <c r="I133" s="29">
        <f t="shared" si="54"/>
        <v>749.13300000000015</v>
      </c>
      <c r="J133" s="265">
        <f t="shared" si="55"/>
        <v>1273.5261000000003</v>
      </c>
      <c r="K133" s="284">
        <f t="shared" si="56"/>
        <v>4494.7980000000007</v>
      </c>
      <c r="L133" s="281">
        <f t="shared" si="57"/>
        <v>1273.5261000000003</v>
      </c>
      <c r="M133" s="21"/>
      <c r="N133" s="511"/>
    </row>
    <row r="134" spans="1:14" s="24" customFormat="1" ht="12.75" customHeight="1">
      <c r="A134" s="641"/>
      <c r="B134" s="260" t="s">
        <v>1825</v>
      </c>
      <c r="C134" s="260" t="s">
        <v>1860</v>
      </c>
      <c r="D134" s="262" t="s">
        <v>5</v>
      </c>
      <c r="E134" s="263">
        <v>2</v>
      </c>
      <c r="F134" s="199">
        <v>1.88</v>
      </c>
      <c r="G134" s="199">
        <v>812.88900000000001</v>
      </c>
      <c r="H134" s="200">
        <f>I3</f>
        <v>0</v>
      </c>
      <c r="I134" s="29">
        <f t="shared" si="54"/>
        <v>812.88900000000001</v>
      </c>
      <c r="J134" s="265">
        <f t="shared" si="55"/>
        <v>1381.9113</v>
      </c>
      <c r="K134" s="284">
        <f t="shared" si="56"/>
        <v>4877.3339999999998</v>
      </c>
      <c r="L134" s="281">
        <f t="shared" si="57"/>
        <v>1381.9113</v>
      </c>
      <c r="M134" s="21"/>
      <c r="N134" s="511"/>
    </row>
    <row r="135" spans="1:14" s="24" customFormat="1" ht="12.75" customHeight="1">
      <c r="A135" s="641"/>
      <c r="B135" s="260" t="s">
        <v>2297</v>
      </c>
      <c r="C135" s="260" t="s">
        <v>1861</v>
      </c>
      <c r="D135" s="262" t="s">
        <v>5</v>
      </c>
      <c r="E135" s="263">
        <v>2</v>
      </c>
      <c r="F135" s="199">
        <v>2.1800000000000002</v>
      </c>
      <c r="G135" s="199">
        <v>876.6450000000001</v>
      </c>
      <c r="H135" s="200">
        <f>I3</f>
        <v>0</v>
      </c>
      <c r="I135" s="29">
        <f t="shared" si="54"/>
        <v>876.6450000000001</v>
      </c>
      <c r="J135" s="265">
        <f t="shared" si="55"/>
        <v>1490.2965000000002</v>
      </c>
      <c r="K135" s="284">
        <f t="shared" si="56"/>
        <v>5259.8700000000008</v>
      </c>
      <c r="L135" s="281">
        <f t="shared" si="57"/>
        <v>1490.2965000000002</v>
      </c>
      <c r="M135" s="21"/>
      <c r="N135" s="511"/>
    </row>
    <row r="136" spans="1:14" s="24" customFormat="1" ht="12.75" customHeight="1">
      <c r="A136" s="641"/>
      <c r="B136" s="260" t="s">
        <v>1826</v>
      </c>
      <c r="C136" s="260" t="s">
        <v>1862</v>
      </c>
      <c r="D136" s="262" t="s">
        <v>5</v>
      </c>
      <c r="E136" s="263">
        <v>2</v>
      </c>
      <c r="F136" s="199">
        <v>2.38</v>
      </c>
      <c r="G136" s="199">
        <v>972.279</v>
      </c>
      <c r="H136" s="200">
        <f>I3</f>
        <v>0</v>
      </c>
      <c r="I136" s="29">
        <f t="shared" si="54"/>
        <v>972.279</v>
      </c>
      <c r="J136" s="265">
        <f t="shared" si="55"/>
        <v>1652.8742999999999</v>
      </c>
      <c r="K136" s="284">
        <f t="shared" si="56"/>
        <v>5833.674</v>
      </c>
      <c r="L136" s="281">
        <f t="shared" si="57"/>
        <v>1652.8742999999999</v>
      </c>
      <c r="M136" s="21"/>
      <c r="N136" s="511"/>
    </row>
    <row r="137" spans="1:14" s="24" customFormat="1" ht="12.75" customHeight="1">
      <c r="A137" s="641"/>
      <c r="B137" s="260" t="s">
        <v>1827</v>
      </c>
      <c r="C137" s="260" t="s">
        <v>1863</v>
      </c>
      <c r="D137" s="262" t="s">
        <v>5</v>
      </c>
      <c r="E137" s="263">
        <v>2</v>
      </c>
      <c r="F137" s="199">
        <v>2.88</v>
      </c>
      <c r="G137" s="199">
        <v>1004.157</v>
      </c>
      <c r="H137" s="200">
        <f>I3</f>
        <v>0</v>
      </c>
      <c r="I137" s="29">
        <f t="shared" si="54"/>
        <v>1004.157</v>
      </c>
      <c r="J137" s="265">
        <f t="shared" si="55"/>
        <v>1707.0669</v>
      </c>
      <c r="K137" s="284">
        <f t="shared" si="56"/>
        <v>6024.942</v>
      </c>
      <c r="L137" s="281">
        <f t="shared" si="57"/>
        <v>1707.0669</v>
      </c>
      <c r="M137" s="21"/>
      <c r="N137" s="511"/>
    </row>
    <row r="138" spans="1:14" s="24" customFormat="1" ht="12.75" customHeight="1">
      <c r="A138" s="641"/>
      <c r="B138" s="260" t="s">
        <v>2233</v>
      </c>
      <c r="C138" s="260" t="s">
        <v>2234</v>
      </c>
      <c r="D138" s="262" t="s">
        <v>5</v>
      </c>
      <c r="E138" s="263">
        <v>2</v>
      </c>
      <c r="F138" s="199">
        <v>3.38</v>
      </c>
      <c r="G138" s="199">
        <v>1080.5399999999997</v>
      </c>
      <c r="H138" s="200">
        <f>I3</f>
        <v>0</v>
      </c>
      <c r="I138" s="29">
        <f t="shared" si="54"/>
        <v>1080.5399999999997</v>
      </c>
      <c r="J138" s="265">
        <f t="shared" si="55"/>
        <v>1836.9179999999994</v>
      </c>
      <c r="K138" s="284">
        <f t="shared" si="56"/>
        <v>6483.239999999998</v>
      </c>
      <c r="L138" s="281">
        <f t="shared" si="57"/>
        <v>1836.9179999999994</v>
      </c>
      <c r="M138" s="21"/>
      <c r="N138" s="511"/>
    </row>
    <row r="139" spans="1:14" s="24" customFormat="1" ht="12.75" customHeight="1">
      <c r="A139" s="641"/>
      <c r="B139" s="21" t="s">
        <v>1867</v>
      </c>
      <c r="C139" s="21" t="s">
        <v>1866</v>
      </c>
      <c r="D139" s="115" t="s">
        <v>5</v>
      </c>
      <c r="E139" s="22">
        <v>2</v>
      </c>
      <c r="F139" s="23">
        <v>0.75500000000000012</v>
      </c>
      <c r="G139" s="14">
        <v>336.49</v>
      </c>
      <c r="H139" s="78">
        <f>I3</f>
        <v>0</v>
      </c>
      <c r="I139" s="29">
        <f t="shared" si="54"/>
        <v>336.49</v>
      </c>
      <c r="J139" s="265">
        <f t="shared" ref="J139:J149" si="58">I139*1.7</f>
        <v>572.03300000000002</v>
      </c>
      <c r="K139" s="284">
        <f t="shared" ref="K139:K149" si="59">I139*6</f>
        <v>2018.94</v>
      </c>
      <c r="L139" s="281">
        <f t="shared" ref="L139:L149" si="60">I139*1.7</f>
        <v>572.03300000000002</v>
      </c>
      <c r="M139" s="21"/>
      <c r="N139" s="511"/>
    </row>
    <row r="140" spans="1:14" s="24" customFormat="1" ht="12.75" customHeight="1">
      <c r="A140" s="641"/>
      <c r="B140" s="21" t="s">
        <v>1868</v>
      </c>
      <c r="C140" s="21" t="s">
        <v>1869</v>
      </c>
      <c r="D140" s="115" t="s">
        <v>5</v>
      </c>
      <c r="E140" s="22">
        <v>2</v>
      </c>
      <c r="F140" s="23">
        <v>0.88</v>
      </c>
      <c r="G140" s="14">
        <v>371.91</v>
      </c>
      <c r="H140" s="78">
        <f>I3</f>
        <v>0</v>
      </c>
      <c r="I140" s="29">
        <f t="shared" si="54"/>
        <v>371.91</v>
      </c>
      <c r="J140" s="265">
        <f t="shared" si="58"/>
        <v>632.24700000000007</v>
      </c>
      <c r="K140" s="284">
        <f t="shared" si="59"/>
        <v>2231.46</v>
      </c>
      <c r="L140" s="281">
        <f t="shared" si="60"/>
        <v>632.24700000000007</v>
      </c>
      <c r="M140" s="21"/>
      <c r="N140" s="511"/>
    </row>
    <row r="141" spans="1:14" s="24" customFormat="1" ht="12.75" customHeight="1">
      <c r="A141" s="641"/>
      <c r="B141" s="21" t="s">
        <v>1870</v>
      </c>
      <c r="C141" s="21" t="s">
        <v>1871</v>
      </c>
      <c r="D141" s="115" t="s">
        <v>5</v>
      </c>
      <c r="E141" s="22">
        <v>2</v>
      </c>
      <c r="F141" s="23">
        <v>1.0049999999999999</v>
      </c>
      <c r="G141" s="14">
        <v>407.32999999999993</v>
      </c>
      <c r="H141" s="78">
        <f>I3</f>
        <v>0</v>
      </c>
      <c r="I141" s="29">
        <f t="shared" si="54"/>
        <v>407.32999999999993</v>
      </c>
      <c r="J141" s="265">
        <f t="shared" si="58"/>
        <v>692.4609999999999</v>
      </c>
      <c r="K141" s="284">
        <f t="shared" si="59"/>
        <v>2443.9799999999996</v>
      </c>
      <c r="L141" s="281">
        <f t="shared" si="60"/>
        <v>692.4609999999999</v>
      </c>
      <c r="M141" s="21"/>
      <c r="N141" s="511"/>
    </row>
    <row r="142" spans="1:14" s="24" customFormat="1" ht="12.75" customHeight="1">
      <c r="A142" s="641"/>
      <c r="B142" s="21" t="s">
        <v>1872</v>
      </c>
      <c r="C142" s="21" t="s">
        <v>1873</v>
      </c>
      <c r="D142" s="115" t="s">
        <v>5</v>
      </c>
      <c r="E142" s="22">
        <v>2</v>
      </c>
      <c r="F142" s="23">
        <v>1.1300000000000001</v>
      </c>
      <c r="G142" s="14">
        <v>478.16999999999996</v>
      </c>
      <c r="H142" s="78">
        <f>I3</f>
        <v>0</v>
      </c>
      <c r="I142" s="29">
        <f t="shared" si="54"/>
        <v>478.16999999999996</v>
      </c>
      <c r="J142" s="265">
        <f t="shared" si="58"/>
        <v>812.8889999999999</v>
      </c>
      <c r="K142" s="284">
        <f t="shared" si="59"/>
        <v>2869.0199999999995</v>
      </c>
      <c r="L142" s="281">
        <f t="shared" si="60"/>
        <v>812.8889999999999</v>
      </c>
      <c r="M142" s="21"/>
      <c r="N142" s="511"/>
    </row>
    <row r="143" spans="1:14" s="24" customFormat="1" ht="12.75" customHeight="1">
      <c r="A143" s="641"/>
      <c r="B143" s="21" t="s">
        <v>1874</v>
      </c>
      <c r="C143" s="21" t="s">
        <v>1875</v>
      </c>
      <c r="D143" s="115" t="s">
        <v>5</v>
      </c>
      <c r="E143" s="22">
        <v>2</v>
      </c>
      <c r="F143" s="23">
        <v>1.38</v>
      </c>
      <c r="G143" s="14">
        <v>549.01</v>
      </c>
      <c r="H143" s="78">
        <f>I3</f>
        <v>0</v>
      </c>
      <c r="I143" s="29">
        <f t="shared" si="54"/>
        <v>549.01</v>
      </c>
      <c r="J143" s="265">
        <f t="shared" si="58"/>
        <v>933.31700000000001</v>
      </c>
      <c r="K143" s="284">
        <f t="shared" si="59"/>
        <v>3294.06</v>
      </c>
      <c r="L143" s="281">
        <f t="shared" si="60"/>
        <v>933.31700000000001</v>
      </c>
      <c r="M143" s="21"/>
      <c r="N143" s="511"/>
    </row>
    <row r="144" spans="1:14" s="24" customFormat="1" ht="12.75" customHeight="1">
      <c r="A144" s="641"/>
      <c r="B144" s="21" t="s">
        <v>1876</v>
      </c>
      <c r="C144" s="21" t="s">
        <v>1877</v>
      </c>
      <c r="D144" s="115" t="s">
        <v>5</v>
      </c>
      <c r="E144" s="22">
        <v>2</v>
      </c>
      <c r="F144" s="23">
        <v>1.63</v>
      </c>
      <c r="G144" s="14">
        <v>619.85</v>
      </c>
      <c r="H144" s="78">
        <f>I3</f>
        <v>0</v>
      </c>
      <c r="I144" s="29">
        <f t="shared" si="54"/>
        <v>619.85</v>
      </c>
      <c r="J144" s="265">
        <f t="shared" si="58"/>
        <v>1053.7450000000001</v>
      </c>
      <c r="K144" s="284">
        <f t="shared" si="59"/>
        <v>3719.1000000000004</v>
      </c>
      <c r="L144" s="281">
        <f t="shared" si="60"/>
        <v>1053.7450000000001</v>
      </c>
      <c r="M144" s="21"/>
      <c r="N144" s="511"/>
    </row>
    <row r="145" spans="1:14" s="24" customFormat="1" ht="12.75" customHeight="1">
      <c r="A145" s="641"/>
      <c r="B145" s="21" t="s">
        <v>1878</v>
      </c>
      <c r="C145" s="21" t="s">
        <v>1879</v>
      </c>
      <c r="D145" s="115" t="s">
        <v>5</v>
      </c>
      <c r="E145" s="22">
        <v>2</v>
      </c>
      <c r="F145" s="23">
        <v>1.8800000000000003</v>
      </c>
      <c r="G145" s="14">
        <v>726.11</v>
      </c>
      <c r="H145" s="78">
        <f>I3</f>
        <v>0</v>
      </c>
      <c r="I145" s="29">
        <f t="shared" si="54"/>
        <v>726.11</v>
      </c>
      <c r="J145" s="265">
        <f t="shared" si="58"/>
        <v>1234.3869999999999</v>
      </c>
      <c r="K145" s="284">
        <f t="shared" si="59"/>
        <v>4356.66</v>
      </c>
      <c r="L145" s="281">
        <f t="shared" si="60"/>
        <v>1234.3869999999999</v>
      </c>
      <c r="M145" s="21"/>
      <c r="N145" s="511"/>
    </row>
    <row r="146" spans="1:14" s="24" customFormat="1" ht="12.75" customHeight="1">
      <c r="A146" s="641"/>
      <c r="B146" s="21" t="s">
        <v>1880</v>
      </c>
      <c r="C146" s="21" t="s">
        <v>1881</v>
      </c>
      <c r="D146" s="115" t="s">
        <v>5</v>
      </c>
      <c r="E146" s="22">
        <v>2</v>
      </c>
      <c r="F146" s="23">
        <v>2.1300000000000003</v>
      </c>
      <c r="G146" s="14">
        <v>832.37</v>
      </c>
      <c r="H146" s="78">
        <f>I3</f>
        <v>0</v>
      </c>
      <c r="I146" s="29">
        <f t="shared" si="54"/>
        <v>832.37</v>
      </c>
      <c r="J146" s="265">
        <f t="shared" si="58"/>
        <v>1415.029</v>
      </c>
      <c r="K146" s="284">
        <f t="shared" si="59"/>
        <v>4994.22</v>
      </c>
      <c r="L146" s="281">
        <f t="shared" si="60"/>
        <v>1415.029</v>
      </c>
      <c r="M146" s="21"/>
      <c r="N146" s="511"/>
    </row>
    <row r="147" spans="1:14" s="24" customFormat="1" ht="12.75" customHeight="1">
      <c r="A147" s="641"/>
      <c r="B147" s="21" t="s">
        <v>1882</v>
      </c>
      <c r="C147" s="21" t="s">
        <v>1883</v>
      </c>
      <c r="D147" s="115" t="s">
        <v>5</v>
      </c>
      <c r="E147" s="22">
        <v>2</v>
      </c>
      <c r="F147" s="23">
        <v>2.2549999999999999</v>
      </c>
      <c r="G147" s="14">
        <v>903.20999999999992</v>
      </c>
      <c r="H147" s="78">
        <f>I3</f>
        <v>0</v>
      </c>
      <c r="I147" s="29">
        <f t="shared" si="54"/>
        <v>903.20999999999992</v>
      </c>
      <c r="J147" s="265">
        <f t="shared" si="58"/>
        <v>1535.4569999999999</v>
      </c>
      <c r="K147" s="284">
        <f t="shared" si="59"/>
        <v>5419.2599999999993</v>
      </c>
      <c r="L147" s="281">
        <f t="shared" si="60"/>
        <v>1535.4569999999999</v>
      </c>
      <c r="M147" s="21"/>
      <c r="N147" s="511"/>
    </row>
    <row r="148" spans="1:14" s="24" customFormat="1" ht="12.75" customHeight="1">
      <c r="A148" s="641"/>
      <c r="B148" s="21" t="s">
        <v>2296</v>
      </c>
      <c r="C148" s="21" t="s">
        <v>1884</v>
      </c>
      <c r="D148" s="115" t="s">
        <v>5</v>
      </c>
      <c r="E148" s="22">
        <v>2</v>
      </c>
      <c r="F148" s="23">
        <v>2.63</v>
      </c>
      <c r="G148" s="14">
        <v>974.05000000000007</v>
      </c>
      <c r="H148" s="78">
        <f>I3</f>
        <v>0</v>
      </c>
      <c r="I148" s="29">
        <f t="shared" si="54"/>
        <v>974.05000000000007</v>
      </c>
      <c r="J148" s="265">
        <f t="shared" si="58"/>
        <v>1655.885</v>
      </c>
      <c r="K148" s="284">
        <f t="shared" si="59"/>
        <v>5844.3</v>
      </c>
      <c r="L148" s="281">
        <f t="shared" si="60"/>
        <v>1655.885</v>
      </c>
      <c r="M148" s="21"/>
      <c r="N148" s="511"/>
    </row>
    <row r="149" spans="1:14" s="24" customFormat="1" ht="12.75" customHeight="1">
      <c r="A149" s="641"/>
      <c r="B149" s="21" t="s">
        <v>1885</v>
      </c>
      <c r="C149" s="21" t="s">
        <v>1886</v>
      </c>
      <c r="D149" s="115" t="s">
        <v>5</v>
      </c>
      <c r="E149" s="22">
        <v>2</v>
      </c>
      <c r="F149" s="23">
        <v>2.88</v>
      </c>
      <c r="G149" s="14">
        <v>1115.73</v>
      </c>
      <c r="H149" s="78">
        <f>I3</f>
        <v>0</v>
      </c>
      <c r="I149" s="29">
        <f t="shared" si="54"/>
        <v>1115.73</v>
      </c>
      <c r="J149" s="265">
        <f t="shared" si="58"/>
        <v>1896.741</v>
      </c>
      <c r="K149" s="284">
        <f t="shared" si="59"/>
        <v>6694.38</v>
      </c>
      <c r="L149" s="281">
        <f t="shared" si="60"/>
        <v>1896.741</v>
      </c>
      <c r="M149" s="21"/>
      <c r="N149" s="511"/>
    </row>
    <row r="150" spans="1:14" s="24" customFormat="1" ht="12.75" customHeight="1">
      <c r="A150" s="641"/>
      <c r="B150" s="21" t="s">
        <v>3184</v>
      </c>
      <c r="C150" s="21" t="s">
        <v>3185</v>
      </c>
      <c r="D150" s="115" t="s">
        <v>5</v>
      </c>
      <c r="E150" s="22">
        <v>2</v>
      </c>
      <c r="F150" s="23">
        <v>3.5049999999999999</v>
      </c>
      <c r="G150" s="14">
        <v>1115.73</v>
      </c>
      <c r="H150" s="78">
        <f>I3</f>
        <v>0</v>
      </c>
      <c r="I150" s="29">
        <f t="shared" si="54"/>
        <v>1115.73</v>
      </c>
      <c r="J150" s="265">
        <f t="shared" ref="J150" si="61">I150*1.7</f>
        <v>1896.741</v>
      </c>
      <c r="K150" s="284">
        <f t="shared" ref="K150" si="62">I150*6</f>
        <v>6694.38</v>
      </c>
      <c r="L150" s="281">
        <f t="shared" ref="L150" si="63">I150*1.7</f>
        <v>1896.741</v>
      </c>
      <c r="M150" s="21"/>
      <c r="N150" s="511"/>
    </row>
    <row r="151" spans="1:14" s="24" customFormat="1" ht="12.75" customHeight="1">
      <c r="A151" s="641"/>
      <c r="B151" s="260" t="s">
        <v>3098</v>
      </c>
      <c r="C151" s="260" t="s">
        <v>3111</v>
      </c>
      <c r="D151" s="262" t="s">
        <v>5</v>
      </c>
      <c r="E151" s="263">
        <v>2</v>
      </c>
      <c r="F151" s="199">
        <v>0.8600000000000001</v>
      </c>
      <c r="G151" s="199">
        <v>405.20249999999999</v>
      </c>
      <c r="H151" s="200">
        <f>I3</f>
        <v>0</v>
      </c>
      <c r="I151" s="29">
        <f t="shared" si="54"/>
        <v>405.20249999999999</v>
      </c>
      <c r="J151" s="265">
        <f t="shared" ref="J151:J163" si="64">I151*1.7</f>
        <v>688.84424999999999</v>
      </c>
      <c r="K151" s="284">
        <f t="shared" ref="K151:K163" si="65">I151*6</f>
        <v>2431.2150000000001</v>
      </c>
      <c r="L151" s="281">
        <f t="shared" ref="L151:L163" si="66">I151*1.7</f>
        <v>688.84424999999999</v>
      </c>
      <c r="M151" s="21"/>
      <c r="N151" s="511"/>
    </row>
    <row r="152" spans="1:14" s="24" customFormat="1" ht="12.75" customHeight="1">
      <c r="A152" s="641"/>
      <c r="B152" s="260" t="s">
        <v>3099</v>
      </c>
      <c r="C152" s="260" t="s">
        <v>3112</v>
      </c>
      <c r="D152" s="262" t="s">
        <v>5</v>
      </c>
      <c r="E152" s="263">
        <v>2</v>
      </c>
      <c r="F152" s="199">
        <v>1.02</v>
      </c>
      <c r="G152" s="199">
        <v>436.88499999999988</v>
      </c>
      <c r="H152" s="200">
        <f>I3</f>
        <v>0</v>
      </c>
      <c r="I152" s="29">
        <f t="shared" si="54"/>
        <v>436.88499999999988</v>
      </c>
      <c r="J152" s="265">
        <f t="shared" si="64"/>
        <v>742.70449999999983</v>
      </c>
      <c r="K152" s="284">
        <f t="shared" si="65"/>
        <v>2621.3099999999995</v>
      </c>
      <c r="L152" s="281">
        <f t="shared" si="66"/>
        <v>742.70449999999983</v>
      </c>
      <c r="M152" s="21"/>
      <c r="N152" s="511"/>
    </row>
    <row r="153" spans="1:14" s="24" customFormat="1" ht="12.75" customHeight="1">
      <c r="A153" s="641"/>
      <c r="B153" s="260" t="s">
        <v>3100</v>
      </c>
      <c r="C153" s="260" t="s">
        <v>3113</v>
      </c>
      <c r="D153" s="262" t="s">
        <v>5</v>
      </c>
      <c r="E153" s="263">
        <v>2</v>
      </c>
      <c r="F153" s="199">
        <v>1.1800000000000002</v>
      </c>
      <c r="G153" s="199">
        <v>473.56999999999988</v>
      </c>
      <c r="H153" s="200">
        <f>I3</f>
        <v>0</v>
      </c>
      <c r="I153" s="29">
        <f t="shared" si="54"/>
        <v>473.56999999999988</v>
      </c>
      <c r="J153" s="265">
        <f t="shared" si="64"/>
        <v>805.06899999999973</v>
      </c>
      <c r="K153" s="284">
        <f t="shared" si="65"/>
        <v>2841.4199999999992</v>
      </c>
      <c r="L153" s="281">
        <f t="shared" si="66"/>
        <v>805.06899999999973</v>
      </c>
      <c r="M153" s="21"/>
      <c r="N153" s="511"/>
    </row>
    <row r="154" spans="1:14" s="24" customFormat="1" ht="12.75" customHeight="1">
      <c r="A154" s="641"/>
      <c r="B154" s="260" t="s">
        <v>3101</v>
      </c>
      <c r="C154" s="260" t="s">
        <v>3114</v>
      </c>
      <c r="D154" s="262" t="s">
        <v>5</v>
      </c>
      <c r="E154" s="263">
        <v>2</v>
      </c>
      <c r="F154" s="199">
        <v>1.3400000000000003</v>
      </c>
      <c r="G154" s="199">
        <v>537.94124999999997</v>
      </c>
      <c r="H154" s="200">
        <f>I3</f>
        <v>0</v>
      </c>
      <c r="I154" s="29">
        <f t="shared" si="54"/>
        <v>537.94124999999997</v>
      </c>
      <c r="J154" s="265">
        <f t="shared" si="64"/>
        <v>914.50012499999991</v>
      </c>
      <c r="K154" s="284">
        <f t="shared" si="65"/>
        <v>3227.6475</v>
      </c>
      <c r="L154" s="281">
        <f t="shared" si="66"/>
        <v>914.50012499999991</v>
      </c>
      <c r="M154" s="21"/>
      <c r="N154" s="511"/>
    </row>
    <row r="155" spans="1:14" s="24" customFormat="1" ht="12.75" customHeight="1">
      <c r="A155" s="641"/>
      <c r="B155" s="260" t="s">
        <v>3102</v>
      </c>
      <c r="C155" s="260" t="s">
        <v>3115</v>
      </c>
      <c r="D155" s="262" t="s">
        <v>5</v>
      </c>
      <c r="E155" s="263">
        <v>2</v>
      </c>
      <c r="F155" s="199">
        <v>1.6600000000000001</v>
      </c>
      <c r="G155" s="199">
        <v>617.63625000000002</v>
      </c>
      <c r="H155" s="200">
        <f>I3</f>
        <v>0</v>
      </c>
      <c r="I155" s="29">
        <f t="shared" si="54"/>
        <v>617.63625000000002</v>
      </c>
      <c r="J155" s="265">
        <f t="shared" si="64"/>
        <v>1049.9816249999999</v>
      </c>
      <c r="K155" s="284">
        <f t="shared" si="65"/>
        <v>3705.8175000000001</v>
      </c>
      <c r="L155" s="281">
        <f t="shared" si="66"/>
        <v>1049.9816249999999</v>
      </c>
      <c r="M155" s="21"/>
      <c r="N155" s="511"/>
    </row>
    <row r="156" spans="1:14" s="24" customFormat="1" ht="12.75" customHeight="1">
      <c r="A156" s="641"/>
      <c r="B156" s="260" t="s">
        <v>3103</v>
      </c>
      <c r="C156" s="260" t="s">
        <v>3116</v>
      </c>
      <c r="D156" s="262" t="s">
        <v>5</v>
      </c>
      <c r="E156" s="263">
        <v>2</v>
      </c>
      <c r="F156" s="199">
        <v>1.98</v>
      </c>
      <c r="G156" s="199">
        <v>697.33125000000007</v>
      </c>
      <c r="H156" s="200">
        <f>I3</f>
        <v>0</v>
      </c>
      <c r="I156" s="29">
        <f t="shared" si="54"/>
        <v>697.33125000000007</v>
      </c>
      <c r="J156" s="265">
        <f t="shared" si="64"/>
        <v>1185.463125</v>
      </c>
      <c r="K156" s="284">
        <f t="shared" si="65"/>
        <v>4183.9875000000002</v>
      </c>
      <c r="L156" s="281">
        <f t="shared" si="66"/>
        <v>1185.463125</v>
      </c>
      <c r="M156" s="21"/>
      <c r="N156" s="511"/>
    </row>
    <row r="157" spans="1:14" s="24" customFormat="1" ht="12.75" customHeight="1">
      <c r="A157" s="641"/>
      <c r="B157" s="260" t="s">
        <v>3104</v>
      </c>
      <c r="C157" s="260" t="s">
        <v>3117</v>
      </c>
      <c r="D157" s="262" t="s">
        <v>5</v>
      </c>
      <c r="E157" s="263">
        <v>2</v>
      </c>
      <c r="F157" s="199">
        <v>2.3000000000000003</v>
      </c>
      <c r="G157" s="199">
        <v>816.87375000000009</v>
      </c>
      <c r="H157" s="200">
        <f>I3</f>
        <v>0</v>
      </c>
      <c r="I157" s="29">
        <f t="shared" si="54"/>
        <v>816.87375000000009</v>
      </c>
      <c r="J157" s="265">
        <f t="shared" si="64"/>
        <v>1388.685375</v>
      </c>
      <c r="K157" s="284">
        <f t="shared" si="65"/>
        <v>4901.2425000000003</v>
      </c>
      <c r="L157" s="281">
        <f t="shared" si="66"/>
        <v>1388.685375</v>
      </c>
      <c r="M157" s="21"/>
      <c r="N157" s="511"/>
    </row>
    <row r="158" spans="1:14" s="24" customFormat="1" ht="12.75" customHeight="1">
      <c r="A158" s="641"/>
      <c r="B158" s="260" t="s">
        <v>3105</v>
      </c>
      <c r="C158" s="260" t="s">
        <v>3118</v>
      </c>
      <c r="D158" s="262" t="s">
        <v>5</v>
      </c>
      <c r="E158" s="263">
        <v>2</v>
      </c>
      <c r="F158" s="199">
        <v>2.62</v>
      </c>
      <c r="G158" s="199">
        <v>936.4162500000001</v>
      </c>
      <c r="H158" s="200">
        <f>I3</f>
        <v>0</v>
      </c>
      <c r="I158" s="29">
        <f t="shared" si="54"/>
        <v>936.4162500000001</v>
      </c>
      <c r="J158" s="265">
        <f t="shared" si="64"/>
        <v>1591.9076250000001</v>
      </c>
      <c r="K158" s="284">
        <f t="shared" si="65"/>
        <v>5618.4975000000004</v>
      </c>
      <c r="L158" s="281">
        <f t="shared" si="66"/>
        <v>1591.9076250000001</v>
      </c>
      <c r="M158" s="21"/>
      <c r="N158" s="511"/>
    </row>
    <row r="159" spans="1:14" s="24" customFormat="1" ht="12.75" customHeight="1">
      <c r="A159" s="641"/>
      <c r="B159" s="260" t="s">
        <v>3106</v>
      </c>
      <c r="C159" s="260" t="s">
        <v>3119</v>
      </c>
      <c r="D159" s="262" t="s">
        <v>5</v>
      </c>
      <c r="E159" s="263">
        <v>2</v>
      </c>
      <c r="F159" s="199">
        <v>2.7800000000000002</v>
      </c>
      <c r="G159" s="199">
        <v>1016.1112499999999</v>
      </c>
      <c r="H159" s="200">
        <f>I3</f>
        <v>0</v>
      </c>
      <c r="I159" s="29">
        <f t="shared" si="54"/>
        <v>1016.1112499999999</v>
      </c>
      <c r="J159" s="265">
        <f t="shared" si="64"/>
        <v>1727.3891249999999</v>
      </c>
      <c r="K159" s="284">
        <f t="shared" si="65"/>
        <v>6096.6674999999996</v>
      </c>
      <c r="L159" s="281">
        <f t="shared" si="66"/>
        <v>1727.3891249999999</v>
      </c>
      <c r="M159" s="21"/>
      <c r="N159" s="511"/>
    </row>
    <row r="160" spans="1:14" s="24" customFormat="1" ht="12.75" customHeight="1">
      <c r="A160" s="641"/>
      <c r="B160" s="260" t="s">
        <v>3107</v>
      </c>
      <c r="C160" s="260" t="s">
        <v>3120</v>
      </c>
      <c r="D160" s="262" t="s">
        <v>5</v>
      </c>
      <c r="E160" s="263">
        <v>2</v>
      </c>
      <c r="F160" s="199">
        <v>3.2600000000000002</v>
      </c>
      <c r="G160" s="199">
        <v>1095.8062500000001</v>
      </c>
      <c r="H160" s="200">
        <f>I3</f>
        <v>0</v>
      </c>
      <c r="I160" s="29">
        <f t="shared" si="54"/>
        <v>1095.8062500000001</v>
      </c>
      <c r="J160" s="265">
        <f t="shared" si="64"/>
        <v>1862.870625</v>
      </c>
      <c r="K160" s="284">
        <f t="shared" si="65"/>
        <v>6574.8375000000005</v>
      </c>
      <c r="L160" s="281">
        <f t="shared" si="66"/>
        <v>1862.870625</v>
      </c>
      <c r="M160" s="21"/>
      <c r="N160" s="511"/>
    </row>
    <row r="161" spans="1:14" s="24" customFormat="1" ht="12.75" customHeight="1">
      <c r="A161" s="641"/>
      <c r="B161" s="260" t="s">
        <v>3108</v>
      </c>
      <c r="C161" s="260" t="s">
        <v>3121</v>
      </c>
      <c r="D161" s="262" t="s">
        <v>5</v>
      </c>
      <c r="E161" s="263">
        <v>2</v>
      </c>
      <c r="F161" s="199">
        <v>3.58</v>
      </c>
      <c r="G161" s="199">
        <v>1215.3487500000001</v>
      </c>
      <c r="H161" s="200">
        <f>I3</f>
        <v>0</v>
      </c>
      <c r="I161" s="29">
        <f t="shared" si="54"/>
        <v>1215.3487500000001</v>
      </c>
      <c r="J161" s="265">
        <f t="shared" si="64"/>
        <v>2066.0928750000003</v>
      </c>
      <c r="K161" s="284">
        <f t="shared" si="65"/>
        <v>7292.0925000000007</v>
      </c>
      <c r="L161" s="281">
        <f t="shared" si="66"/>
        <v>2066.0928750000003</v>
      </c>
      <c r="M161" s="21"/>
      <c r="N161" s="511"/>
    </row>
    <row r="162" spans="1:14" s="24" customFormat="1" ht="12.75" customHeight="1">
      <c r="A162" s="641"/>
      <c r="B162" s="260" t="s">
        <v>3109</v>
      </c>
      <c r="C162" s="260" t="s">
        <v>3122</v>
      </c>
      <c r="D162" s="262" t="s">
        <v>5</v>
      </c>
      <c r="E162" s="263">
        <v>2</v>
      </c>
      <c r="F162" s="199">
        <v>4.38</v>
      </c>
      <c r="G162" s="199">
        <v>1255.1962500000002</v>
      </c>
      <c r="H162" s="200">
        <f>I3</f>
        <v>0</v>
      </c>
      <c r="I162" s="29">
        <f t="shared" si="54"/>
        <v>1255.1962500000002</v>
      </c>
      <c r="J162" s="265">
        <f t="shared" si="64"/>
        <v>2133.8336250000002</v>
      </c>
      <c r="K162" s="284">
        <f t="shared" si="65"/>
        <v>7531.1775000000016</v>
      </c>
      <c r="L162" s="281">
        <f t="shared" si="66"/>
        <v>2133.8336250000002</v>
      </c>
      <c r="M162" s="21"/>
      <c r="N162" s="511"/>
    </row>
    <row r="163" spans="1:14" s="24" customFormat="1" ht="12.75" customHeight="1">
      <c r="A163" s="641"/>
      <c r="B163" s="260" t="s">
        <v>3110</v>
      </c>
      <c r="C163" s="260" t="s">
        <v>3123</v>
      </c>
      <c r="D163" s="262" t="s">
        <v>5</v>
      </c>
      <c r="E163" s="263">
        <v>2</v>
      </c>
      <c r="F163" s="199">
        <v>5.1800000000000006</v>
      </c>
      <c r="G163" s="199">
        <v>1350.6749999999997</v>
      </c>
      <c r="H163" s="200">
        <f>I3</f>
        <v>0</v>
      </c>
      <c r="I163" s="29">
        <f t="shared" si="54"/>
        <v>1350.6749999999997</v>
      </c>
      <c r="J163" s="265">
        <f t="shared" si="64"/>
        <v>2296.1474999999996</v>
      </c>
      <c r="K163" s="284">
        <f t="shared" si="65"/>
        <v>8104.0499999999984</v>
      </c>
      <c r="L163" s="281">
        <f t="shared" si="66"/>
        <v>2296.1474999999996</v>
      </c>
      <c r="M163" s="21"/>
      <c r="N163" s="511"/>
    </row>
    <row r="164" spans="1:14" s="5" customFormat="1" ht="13.5" customHeight="1">
      <c r="A164" s="643"/>
      <c r="B164" s="974" t="s">
        <v>2637</v>
      </c>
      <c r="C164" s="974"/>
      <c r="D164" s="974"/>
      <c r="E164" s="974"/>
      <c r="F164" s="974"/>
      <c r="G164" s="974"/>
      <c r="H164" s="974"/>
      <c r="I164" s="974"/>
      <c r="J164" s="974"/>
      <c r="K164" s="974"/>
      <c r="L164" s="974"/>
      <c r="M164" s="974"/>
      <c r="N164" s="49"/>
    </row>
    <row r="165" spans="1:14" s="24" customFormat="1" ht="12.75" customHeight="1">
      <c r="A165" s="641"/>
      <c r="B165" s="21" t="s">
        <v>2639</v>
      </c>
      <c r="C165" s="21" t="s">
        <v>2664</v>
      </c>
      <c r="D165" s="115" t="s">
        <v>5</v>
      </c>
      <c r="E165" s="22">
        <v>2</v>
      </c>
      <c r="F165" s="23">
        <v>0.98000000000000009</v>
      </c>
      <c r="G165" s="14">
        <v>580.17999999999995</v>
      </c>
      <c r="H165" s="78">
        <f>I3</f>
        <v>0</v>
      </c>
      <c r="I165" s="29">
        <f t="shared" ref="I165:I202" si="67">G165*(1-H165)</f>
        <v>580.17999999999995</v>
      </c>
      <c r="J165" s="265">
        <f t="shared" ref="J165:J189" si="68">I165*1.7</f>
        <v>986.30599999999993</v>
      </c>
      <c r="K165" s="284">
        <f t="shared" ref="K165:K189" si="69">I165*6</f>
        <v>3481.08</v>
      </c>
      <c r="L165" s="281">
        <f t="shared" ref="L165:L189" si="70">I165*1.7</f>
        <v>986.30599999999993</v>
      </c>
      <c r="M165" s="21"/>
      <c r="N165" s="511"/>
    </row>
    <row r="166" spans="1:14" s="24" customFormat="1" ht="12.75" customHeight="1">
      <c r="A166" s="641"/>
      <c r="B166" s="21" t="s">
        <v>2640</v>
      </c>
      <c r="C166" s="21" t="s">
        <v>2665</v>
      </c>
      <c r="D166" s="115" t="s">
        <v>5</v>
      </c>
      <c r="E166" s="22">
        <v>2</v>
      </c>
      <c r="F166" s="23">
        <v>1.1800000000000002</v>
      </c>
      <c r="G166" s="14">
        <v>651.02</v>
      </c>
      <c r="H166" s="78">
        <f>I3</f>
        <v>0</v>
      </c>
      <c r="I166" s="29">
        <f t="shared" si="67"/>
        <v>651.02</v>
      </c>
      <c r="J166" s="265">
        <f t="shared" si="68"/>
        <v>1106.7339999999999</v>
      </c>
      <c r="K166" s="284">
        <f t="shared" si="69"/>
        <v>3906.12</v>
      </c>
      <c r="L166" s="281">
        <f t="shared" si="70"/>
        <v>1106.7339999999999</v>
      </c>
      <c r="M166" s="21"/>
      <c r="N166" s="511"/>
    </row>
    <row r="167" spans="1:14" s="24" customFormat="1" ht="12.75" customHeight="1">
      <c r="A167" s="641"/>
      <c r="B167" s="21" t="s">
        <v>2641</v>
      </c>
      <c r="C167" s="21" t="s">
        <v>2666</v>
      </c>
      <c r="D167" s="115" t="s">
        <v>5</v>
      </c>
      <c r="E167" s="22">
        <v>2</v>
      </c>
      <c r="F167" s="23">
        <v>1.38</v>
      </c>
      <c r="G167" s="14">
        <v>721.8599999999999</v>
      </c>
      <c r="H167" s="78">
        <f>I3</f>
        <v>0</v>
      </c>
      <c r="I167" s="29">
        <f t="shared" si="67"/>
        <v>721.8599999999999</v>
      </c>
      <c r="J167" s="265">
        <f t="shared" si="68"/>
        <v>1227.1619999999998</v>
      </c>
      <c r="K167" s="284">
        <f t="shared" si="69"/>
        <v>4331.16</v>
      </c>
      <c r="L167" s="281">
        <f t="shared" si="70"/>
        <v>1227.1619999999998</v>
      </c>
      <c r="M167" s="21"/>
      <c r="N167" s="511"/>
    </row>
    <row r="168" spans="1:14" s="24" customFormat="1" ht="12.75" customHeight="1">
      <c r="A168" s="641"/>
      <c r="B168" s="21" t="s">
        <v>2642</v>
      </c>
      <c r="C168" s="21" t="s">
        <v>2667</v>
      </c>
      <c r="D168" s="115" t="s">
        <v>5</v>
      </c>
      <c r="E168" s="22">
        <v>2</v>
      </c>
      <c r="F168" s="23">
        <v>1.58</v>
      </c>
      <c r="G168" s="14">
        <v>863.54</v>
      </c>
      <c r="H168" s="78">
        <f>H167</f>
        <v>0</v>
      </c>
      <c r="I168" s="29">
        <f t="shared" si="67"/>
        <v>863.54</v>
      </c>
      <c r="J168" s="265">
        <f t="shared" si="68"/>
        <v>1468.0179999999998</v>
      </c>
      <c r="K168" s="284">
        <f t="shared" si="69"/>
        <v>5181.24</v>
      </c>
      <c r="L168" s="281">
        <f t="shared" si="70"/>
        <v>1468.0179999999998</v>
      </c>
      <c r="M168" s="21"/>
      <c r="N168" s="511"/>
    </row>
    <row r="169" spans="1:14" s="24" customFormat="1" ht="12.75" customHeight="1">
      <c r="A169" s="641"/>
      <c r="B169" s="21" t="s">
        <v>2643</v>
      </c>
      <c r="C169" s="21" t="s">
        <v>2668</v>
      </c>
      <c r="D169" s="115" t="s">
        <v>5</v>
      </c>
      <c r="E169" s="22">
        <v>2</v>
      </c>
      <c r="F169" s="23">
        <v>1.9800000000000002</v>
      </c>
      <c r="G169" s="14">
        <v>1005.22</v>
      </c>
      <c r="H169" s="78">
        <f t="shared" ref="H169:H202" si="71">H168</f>
        <v>0</v>
      </c>
      <c r="I169" s="29">
        <f t="shared" si="67"/>
        <v>1005.22</v>
      </c>
      <c r="J169" s="265">
        <f t="shared" si="68"/>
        <v>1708.874</v>
      </c>
      <c r="K169" s="284">
        <f t="shared" si="69"/>
        <v>6031.32</v>
      </c>
      <c r="L169" s="281">
        <f t="shared" si="70"/>
        <v>1708.874</v>
      </c>
      <c r="M169" s="21"/>
      <c r="N169" s="511"/>
    </row>
    <row r="170" spans="1:14" s="24" customFormat="1" ht="12.75" customHeight="1">
      <c r="A170" s="641"/>
      <c r="B170" s="21" t="s">
        <v>2644</v>
      </c>
      <c r="C170" s="21" t="s">
        <v>2669</v>
      </c>
      <c r="D170" s="115" t="s">
        <v>5</v>
      </c>
      <c r="E170" s="22">
        <v>2</v>
      </c>
      <c r="F170" s="23">
        <v>2.38</v>
      </c>
      <c r="G170" s="14">
        <v>1146.8999999999999</v>
      </c>
      <c r="H170" s="78">
        <f t="shared" si="71"/>
        <v>0</v>
      </c>
      <c r="I170" s="29">
        <f t="shared" si="67"/>
        <v>1146.8999999999999</v>
      </c>
      <c r="J170" s="265">
        <f t="shared" si="68"/>
        <v>1949.7299999999998</v>
      </c>
      <c r="K170" s="284">
        <f t="shared" si="69"/>
        <v>6881.4</v>
      </c>
      <c r="L170" s="281">
        <f t="shared" si="70"/>
        <v>1949.7299999999998</v>
      </c>
      <c r="M170" s="21"/>
      <c r="N170" s="511"/>
    </row>
    <row r="171" spans="1:14" s="24" customFormat="1" ht="12.75" customHeight="1">
      <c r="A171" s="641"/>
      <c r="B171" s="21" t="s">
        <v>2645</v>
      </c>
      <c r="C171" s="21" t="s">
        <v>2670</v>
      </c>
      <c r="D171" s="115" t="s">
        <v>5</v>
      </c>
      <c r="E171" s="22">
        <v>2</v>
      </c>
      <c r="F171" s="23">
        <v>2.7800000000000002</v>
      </c>
      <c r="G171" s="14">
        <v>1359.42</v>
      </c>
      <c r="H171" s="78">
        <f t="shared" si="71"/>
        <v>0</v>
      </c>
      <c r="I171" s="29">
        <f t="shared" si="67"/>
        <v>1359.42</v>
      </c>
      <c r="J171" s="265">
        <f t="shared" si="68"/>
        <v>2311.0140000000001</v>
      </c>
      <c r="K171" s="284">
        <f t="shared" si="69"/>
        <v>8156.52</v>
      </c>
      <c r="L171" s="281">
        <f t="shared" si="70"/>
        <v>2311.0140000000001</v>
      </c>
      <c r="M171" s="21"/>
      <c r="N171" s="511"/>
    </row>
    <row r="172" spans="1:14" s="24" customFormat="1" ht="12.75" customHeight="1">
      <c r="A172" s="641"/>
      <c r="B172" s="21" t="s">
        <v>2646</v>
      </c>
      <c r="C172" s="21" t="s">
        <v>2671</v>
      </c>
      <c r="D172" s="115" t="s">
        <v>5</v>
      </c>
      <c r="E172" s="22">
        <v>2</v>
      </c>
      <c r="F172" s="23">
        <v>3.1800000000000006</v>
      </c>
      <c r="G172" s="14">
        <v>1571.94</v>
      </c>
      <c r="H172" s="78">
        <f t="shared" si="71"/>
        <v>0</v>
      </c>
      <c r="I172" s="29">
        <f t="shared" si="67"/>
        <v>1571.94</v>
      </c>
      <c r="J172" s="265">
        <f t="shared" si="68"/>
        <v>2672.2980000000002</v>
      </c>
      <c r="K172" s="284">
        <f t="shared" si="69"/>
        <v>9431.64</v>
      </c>
      <c r="L172" s="281">
        <f t="shared" si="70"/>
        <v>2672.2980000000002</v>
      </c>
      <c r="M172" s="21"/>
      <c r="N172" s="511"/>
    </row>
    <row r="173" spans="1:14" s="24" customFormat="1" ht="12.75" customHeight="1">
      <c r="A173" s="641"/>
      <c r="B173" s="21" t="s">
        <v>2647</v>
      </c>
      <c r="C173" s="21" t="s">
        <v>2672</v>
      </c>
      <c r="D173" s="115" t="s">
        <v>5</v>
      </c>
      <c r="E173" s="22">
        <v>2</v>
      </c>
      <c r="F173" s="23">
        <v>3.38</v>
      </c>
      <c r="G173" s="14">
        <v>1713.62</v>
      </c>
      <c r="H173" s="78">
        <f t="shared" si="71"/>
        <v>0</v>
      </c>
      <c r="I173" s="29">
        <f t="shared" si="67"/>
        <v>1713.62</v>
      </c>
      <c r="J173" s="265">
        <f t="shared" si="68"/>
        <v>2913.1539999999995</v>
      </c>
      <c r="K173" s="284">
        <f t="shared" si="69"/>
        <v>10281.719999999999</v>
      </c>
      <c r="L173" s="281">
        <f t="shared" si="70"/>
        <v>2913.1539999999995</v>
      </c>
      <c r="M173" s="21"/>
      <c r="N173" s="511"/>
    </row>
    <row r="174" spans="1:14" s="24" customFormat="1" ht="12.75" customHeight="1">
      <c r="A174" s="641"/>
      <c r="B174" s="21" t="s">
        <v>2648</v>
      </c>
      <c r="C174" s="21" t="s">
        <v>2673</v>
      </c>
      <c r="D174" s="115" t="s">
        <v>5</v>
      </c>
      <c r="E174" s="22">
        <v>2</v>
      </c>
      <c r="F174" s="23">
        <v>3.9800000000000004</v>
      </c>
      <c r="G174" s="14">
        <v>1855.3000000000002</v>
      </c>
      <c r="H174" s="78">
        <f t="shared" si="71"/>
        <v>0</v>
      </c>
      <c r="I174" s="29">
        <f t="shared" si="67"/>
        <v>1855.3000000000002</v>
      </c>
      <c r="J174" s="265">
        <f t="shared" si="68"/>
        <v>3154.01</v>
      </c>
      <c r="K174" s="284">
        <f t="shared" si="69"/>
        <v>11131.800000000001</v>
      </c>
      <c r="L174" s="281">
        <f t="shared" si="70"/>
        <v>3154.01</v>
      </c>
      <c r="M174" s="21"/>
      <c r="N174" s="511"/>
    </row>
    <row r="175" spans="1:14" s="24" customFormat="1" ht="12.75" customHeight="1">
      <c r="A175" s="641"/>
      <c r="B175" s="21" t="s">
        <v>2649</v>
      </c>
      <c r="C175" s="21" t="s">
        <v>2674</v>
      </c>
      <c r="D175" s="115" t="s">
        <v>5</v>
      </c>
      <c r="E175" s="22">
        <v>2</v>
      </c>
      <c r="F175" s="23">
        <v>4.38</v>
      </c>
      <c r="G175" s="14">
        <v>2067.8199999999997</v>
      </c>
      <c r="H175" s="78">
        <f t="shared" si="71"/>
        <v>0</v>
      </c>
      <c r="I175" s="29">
        <f t="shared" si="67"/>
        <v>2067.8199999999997</v>
      </c>
      <c r="J175" s="265">
        <f t="shared" si="68"/>
        <v>3515.2939999999994</v>
      </c>
      <c r="K175" s="284">
        <f t="shared" si="69"/>
        <v>12406.919999999998</v>
      </c>
      <c r="L175" s="281">
        <f t="shared" si="70"/>
        <v>3515.2939999999994</v>
      </c>
      <c r="M175" s="21"/>
      <c r="N175" s="511"/>
    </row>
    <row r="176" spans="1:14" s="24" customFormat="1" ht="12.75" customHeight="1">
      <c r="A176" s="641"/>
      <c r="B176" s="21" t="s">
        <v>2650</v>
      </c>
      <c r="C176" s="21" t="s">
        <v>2675</v>
      </c>
      <c r="D176" s="115" t="s">
        <v>5</v>
      </c>
      <c r="E176" s="22">
        <v>2</v>
      </c>
      <c r="F176" s="23">
        <v>5.38</v>
      </c>
      <c r="G176" s="14">
        <v>2138.6600000000003</v>
      </c>
      <c r="H176" s="78">
        <f t="shared" si="71"/>
        <v>0</v>
      </c>
      <c r="I176" s="29">
        <f t="shared" si="67"/>
        <v>2138.6600000000003</v>
      </c>
      <c r="J176" s="265">
        <f t="shared" si="68"/>
        <v>3635.7220000000002</v>
      </c>
      <c r="K176" s="284">
        <f t="shared" si="69"/>
        <v>12831.960000000003</v>
      </c>
      <c r="L176" s="281">
        <f t="shared" si="70"/>
        <v>3635.7220000000002</v>
      </c>
      <c r="M176" s="21"/>
      <c r="N176" s="511"/>
    </row>
    <row r="177" spans="1:14" s="24" customFormat="1" ht="12.75" customHeight="1">
      <c r="A177" s="641"/>
      <c r="B177" s="260" t="s">
        <v>2651</v>
      </c>
      <c r="C177" s="260" t="s">
        <v>2676</v>
      </c>
      <c r="D177" s="262" t="s">
        <v>5</v>
      </c>
      <c r="E177" s="263">
        <v>2</v>
      </c>
      <c r="F177" s="199">
        <v>6.38</v>
      </c>
      <c r="G177" s="199">
        <v>555.52399999999989</v>
      </c>
      <c r="H177" s="316">
        <f t="shared" si="71"/>
        <v>0</v>
      </c>
      <c r="I177" s="29">
        <f t="shared" si="67"/>
        <v>555.52399999999989</v>
      </c>
      <c r="J177" s="265">
        <f t="shared" si="68"/>
        <v>944.39079999999979</v>
      </c>
      <c r="K177" s="284">
        <f t="shared" si="69"/>
        <v>3333.1439999999993</v>
      </c>
      <c r="L177" s="281">
        <f t="shared" si="70"/>
        <v>944.39079999999979</v>
      </c>
      <c r="M177" s="21"/>
      <c r="N177" s="511"/>
    </row>
    <row r="178" spans="1:14" s="24" customFormat="1" ht="12.75" customHeight="1">
      <c r="A178" s="641"/>
      <c r="B178" s="260" t="s">
        <v>2652</v>
      </c>
      <c r="C178" s="260" t="s">
        <v>2677</v>
      </c>
      <c r="D178" s="262" t="s">
        <v>5</v>
      </c>
      <c r="E178" s="263">
        <v>2</v>
      </c>
      <c r="F178" s="199">
        <v>1.1300000000000001</v>
      </c>
      <c r="G178" s="199">
        <v>606.21599999999989</v>
      </c>
      <c r="H178" s="316">
        <f t="shared" si="71"/>
        <v>0</v>
      </c>
      <c r="I178" s="29">
        <f t="shared" si="67"/>
        <v>606.21599999999989</v>
      </c>
      <c r="J178" s="265">
        <f t="shared" si="68"/>
        <v>1030.5671999999997</v>
      </c>
      <c r="K178" s="284">
        <f t="shared" si="69"/>
        <v>3637.2959999999994</v>
      </c>
      <c r="L178" s="281">
        <f t="shared" si="70"/>
        <v>1030.5671999999997</v>
      </c>
      <c r="M178" s="21"/>
      <c r="N178" s="511"/>
    </row>
    <row r="179" spans="1:14" s="24" customFormat="1" ht="12.75" customHeight="1">
      <c r="A179" s="641"/>
      <c r="B179" s="260" t="s">
        <v>2653</v>
      </c>
      <c r="C179" s="260" t="s">
        <v>2678</v>
      </c>
      <c r="D179" s="262" t="s">
        <v>5</v>
      </c>
      <c r="E179" s="263">
        <v>2</v>
      </c>
      <c r="F179" s="199">
        <v>1.38</v>
      </c>
      <c r="G179" s="199">
        <v>664.91199999999992</v>
      </c>
      <c r="H179" s="316">
        <f t="shared" si="71"/>
        <v>0</v>
      </c>
      <c r="I179" s="29">
        <f t="shared" si="67"/>
        <v>664.91199999999992</v>
      </c>
      <c r="J179" s="265">
        <f t="shared" si="68"/>
        <v>1130.3503999999998</v>
      </c>
      <c r="K179" s="284">
        <f t="shared" si="69"/>
        <v>3989.4719999999998</v>
      </c>
      <c r="L179" s="281">
        <f t="shared" si="70"/>
        <v>1130.3503999999998</v>
      </c>
      <c r="M179" s="21"/>
      <c r="N179" s="511"/>
    </row>
    <row r="180" spans="1:14" s="24" customFormat="1" ht="12.75" customHeight="1">
      <c r="A180" s="641"/>
      <c r="B180" s="260" t="s">
        <v>2654</v>
      </c>
      <c r="C180" s="260" t="s">
        <v>2679</v>
      </c>
      <c r="D180" s="262" t="s">
        <v>5</v>
      </c>
      <c r="E180" s="263">
        <v>2</v>
      </c>
      <c r="F180" s="199">
        <v>1.63</v>
      </c>
      <c r="G180" s="199">
        <v>767.90599999999984</v>
      </c>
      <c r="H180" s="316">
        <f t="shared" si="71"/>
        <v>0</v>
      </c>
      <c r="I180" s="29">
        <f t="shared" si="67"/>
        <v>767.90599999999984</v>
      </c>
      <c r="J180" s="265">
        <f t="shared" si="68"/>
        <v>1305.4401999999998</v>
      </c>
      <c r="K180" s="284">
        <f t="shared" si="69"/>
        <v>4607.4359999999988</v>
      </c>
      <c r="L180" s="281">
        <f t="shared" si="70"/>
        <v>1305.4401999999998</v>
      </c>
      <c r="M180" s="21"/>
      <c r="N180" s="511"/>
    </row>
    <row r="181" spans="1:14" s="24" customFormat="1" ht="12.75" customHeight="1">
      <c r="A181" s="641"/>
      <c r="B181" s="260" t="s">
        <v>2655</v>
      </c>
      <c r="C181" s="260" t="s">
        <v>2680</v>
      </c>
      <c r="D181" s="262" t="s">
        <v>5</v>
      </c>
      <c r="E181" s="263">
        <v>2</v>
      </c>
      <c r="F181" s="199">
        <v>1.8800000000000003</v>
      </c>
      <c r="G181" s="199">
        <v>895.41800000000012</v>
      </c>
      <c r="H181" s="316">
        <f t="shared" si="71"/>
        <v>0</v>
      </c>
      <c r="I181" s="29">
        <f t="shared" si="67"/>
        <v>895.41800000000012</v>
      </c>
      <c r="J181" s="265">
        <f t="shared" si="68"/>
        <v>1522.2106000000001</v>
      </c>
      <c r="K181" s="284">
        <f t="shared" si="69"/>
        <v>5372.5080000000007</v>
      </c>
      <c r="L181" s="281">
        <f t="shared" si="70"/>
        <v>1522.2106000000001</v>
      </c>
      <c r="M181" s="21"/>
      <c r="N181" s="511"/>
    </row>
    <row r="182" spans="1:14" s="24" customFormat="1" ht="12.75" customHeight="1">
      <c r="A182" s="641"/>
      <c r="B182" s="260" t="s">
        <v>2656</v>
      </c>
      <c r="C182" s="260" t="s">
        <v>2681</v>
      </c>
      <c r="D182" s="262" t="s">
        <v>5</v>
      </c>
      <c r="E182" s="263">
        <v>2</v>
      </c>
      <c r="F182" s="199">
        <v>2.38</v>
      </c>
      <c r="G182" s="199">
        <v>1022.9300000000001</v>
      </c>
      <c r="H182" s="316">
        <f t="shared" si="71"/>
        <v>0</v>
      </c>
      <c r="I182" s="29">
        <f t="shared" si="67"/>
        <v>1022.9300000000001</v>
      </c>
      <c r="J182" s="265">
        <f t="shared" si="68"/>
        <v>1738.981</v>
      </c>
      <c r="K182" s="284">
        <f t="shared" si="69"/>
        <v>6137.58</v>
      </c>
      <c r="L182" s="281">
        <f t="shared" si="70"/>
        <v>1738.981</v>
      </c>
      <c r="M182" s="21"/>
      <c r="N182" s="511"/>
    </row>
    <row r="183" spans="1:14" s="24" customFormat="1" ht="12.75" customHeight="1">
      <c r="A183" s="641"/>
      <c r="B183" s="260" t="s">
        <v>2657</v>
      </c>
      <c r="C183" s="260" t="s">
        <v>2682</v>
      </c>
      <c r="D183" s="262" t="s">
        <v>5</v>
      </c>
      <c r="E183" s="263">
        <v>2</v>
      </c>
      <c r="F183" s="199">
        <v>2.88</v>
      </c>
      <c r="G183" s="199">
        <v>1214.1980000000001</v>
      </c>
      <c r="H183" s="316">
        <f t="shared" si="71"/>
        <v>0</v>
      </c>
      <c r="I183" s="29">
        <f t="shared" si="67"/>
        <v>1214.1980000000001</v>
      </c>
      <c r="J183" s="265">
        <f t="shared" si="68"/>
        <v>2064.1366000000003</v>
      </c>
      <c r="K183" s="284">
        <f t="shared" si="69"/>
        <v>7285.1880000000001</v>
      </c>
      <c r="L183" s="281">
        <f t="shared" si="70"/>
        <v>2064.1366000000003</v>
      </c>
      <c r="M183" s="21"/>
      <c r="N183" s="511"/>
    </row>
    <row r="184" spans="1:14" s="24" customFormat="1" ht="12.75" customHeight="1">
      <c r="A184" s="641"/>
      <c r="B184" s="260" t="s">
        <v>2658</v>
      </c>
      <c r="C184" s="260" t="s">
        <v>2683</v>
      </c>
      <c r="D184" s="262" t="s">
        <v>5</v>
      </c>
      <c r="E184" s="263">
        <v>2</v>
      </c>
      <c r="F184" s="199">
        <v>3.3800000000000008</v>
      </c>
      <c r="G184" s="199">
        <v>1405.4660000000003</v>
      </c>
      <c r="H184" s="316">
        <f t="shared" si="71"/>
        <v>0</v>
      </c>
      <c r="I184" s="29">
        <f t="shared" si="67"/>
        <v>1405.4660000000003</v>
      </c>
      <c r="J184" s="265">
        <f t="shared" si="68"/>
        <v>2389.2922000000003</v>
      </c>
      <c r="K184" s="284">
        <f t="shared" si="69"/>
        <v>8432.7960000000021</v>
      </c>
      <c r="L184" s="281">
        <f t="shared" si="70"/>
        <v>2389.2922000000003</v>
      </c>
      <c r="M184" s="21"/>
      <c r="N184" s="511"/>
    </row>
    <row r="185" spans="1:14" s="24" customFormat="1" ht="12.75" customHeight="1">
      <c r="A185" s="641"/>
      <c r="B185" s="260" t="s">
        <v>2659</v>
      </c>
      <c r="C185" s="260" t="s">
        <v>2684</v>
      </c>
      <c r="D185" s="262" t="s">
        <v>5</v>
      </c>
      <c r="E185" s="263">
        <v>2</v>
      </c>
      <c r="F185" s="199">
        <v>3.8800000000000008</v>
      </c>
      <c r="G185" s="199">
        <v>1532.9780000000001</v>
      </c>
      <c r="H185" s="316">
        <f t="shared" si="71"/>
        <v>0</v>
      </c>
      <c r="I185" s="29">
        <f t="shared" si="67"/>
        <v>1532.9780000000001</v>
      </c>
      <c r="J185" s="265">
        <f t="shared" si="68"/>
        <v>2606.0626000000002</v>
      </c>
      <c r="K185" s="284">
        <f t="shared" si="69"/>
        <v>9197.8680000000004</v>
      </c>
      <c r="L185" s="281">
        <f t="shared" si="70"/>
        <v>2606.0626000000002</v>
      </c>
      <c r="M185" s="21"/>
      <c r="N185" s="511"/>
    </row>
    <row r="186" spans="1:14" s="24" customFormat="1" ht="12.75" customHeight="1">
      <c r="A186" s="641"/>
      <c r="B186" s="260" t="s">
        <v>2660</v>
      </c>
      <c r="C186" s="260" t="s">
        <v>2685</v>
      </c>
      <c r="D186" s="262" t="s">
        <v>5</v>
      </c>
      <c r="E186" s="263">
        <v>2</v>
      </c>
      <c r="F186" s="199">
        <v>4.13</v>
      </c>
      <c r="G186" s="199">
        <v>1660.4900000000002</v>
      </c>
      <c r="H186" s="316">
        <f t="shared" si="71"/>
        <v>0</v>
      </c>
      <c r="I186" s="29">
        <f t="shared" si="67"/>
        <v>1660.4900000000002</v>
      </c>
      <c r="J186" s="265">
        <f t="shared" si="68"/>
        <v>2822.8330000000005</v>
      </c>
      <c r="K186" s="284">
        <f t="shared" si="69"/>
        <v>9962.9400000000023</v>
      </c>
      <c r="L186" s="281">
        <f t="shared" si="70"/>
        <v>2822.8330000000005</v>
      </c>
      <c r="M186" s="21"/>
      <c r="N186" s="511"/>
    </row>
    <row r="187" spans="1:14" s="24" customFormat="1" ht="12.75" customHeight="1">
      <c r="A187" s="641"/>
      <c r="B187" s="260" t="s">
        <v>2661</v>
      </c>
      <c r="C187" s="260" t="s">
        <v>2686</v>
      </c>
      <c r="D187" s="262" t="s">
        <v>5</v>
      </c>
      <c r="E187" s="263">
        <v>2</v>
      </c>
      <c r="F187" s="199">
        <v>4.88</v>
      </c>
      <c r="G187" s="199">
        <v>1851.758</v>
      </c>
      <c r="H187" s="316">
        <f t="shared" si="71"/>
        <v>0</v>
      </c>
      <c r="I187" s="29">
        <f t="shared" si="67"/>
        <v>1851.758</v>
      </c>
      <c r="J187" s="265">
        <f t="shared" si="68"/>
        <v>3147.9886000000001</v>
      </c>
      <c r="K187" s="284">
        <f t="shared" si="69"/>
        <v>11110.548000000001</v>
      </c>
      <c r="L187" s="281">
        <f t="shared" si="70"/>
        <v>3147.9886000000001</v>
      </c>
      <c r="M187" s="21"/>
      <c r="N187" s="511"/>
    </row>
    <row r="188" spans="1:14" s="24" customFormat="1" ht="12.75" customHeight="1">
      <c r="A188" s="641"/>
      <c r="B188" s="260" t="s">
        <v>2662</v>
      </c>
      <c r="C188" s="260" t="s">
        <v>2687</v>
      </c>
      <c r="D188" s="262" t="s">
        <v>5</v>
      </c>
      <c r="E188" s="263">
        <v>2</v>
      </c>
      <c r="F188" s="199">
        <v>5.38</v>
      </c>
      <c r="G188" s="199">
        <v>1915.5140000000001</v>
      </c>
      <c r="H188" s="316">
        <f t="shared" si="71"/>
        <v>0</v>
      </c>
      <c r="I188" s="29">
        <f t="shared" si="67"/>
        <v>1915.5140000000001</v>
      </c>
      <c r="J188" s="265">
        <f t="shared" si="68"/>
        <v>3256.3738000000003</v>
      </c>
      <c r="K188" s="284">
        <f t="shared" si="69"/>
        <v>11493.084000000001</v>
      </c>
      <c r="L188" s="281">
        <f t="shared" si="70"/>
        <v>3256.3738000000003</v>
      </c>
      <c r="M188" s="21"/>
      <c r="N188" s="511"/>
    </row>
    <row r="189" spans="1:14" s="24" customFormat="1" ht="12.75" customHeight="1">
      <c r="A189" s="641"/>
      <c r="B189" s="260" t="s">
        <v>2663</v>
      </c>
      <c r="C189" s="260" t="s">
        <v>2688</v>
      </c>
      <c r="D189" s="262" t="s">
        <v>5</v>
      </c>
      <c r="E189" s="263">
        <v>2</v>
      </c>
      <c r="F189" s="199">
        <v>6.63</v>
      </c>
      <c r="G189" s="199">
        <v>2068.2799999999997</v>
      </c>
      <c r="H189" s="316">
        <f t="shared" si="71"/>
        <v>0</v>
      </c>
      <c r="I189" s="29">
        <f t="shared" si="67"/>
        <v>2068.2799999999997</v>
      </c>
      <c r="J189" s="265">
        <f t="shared" si="68"/>
        <v>3516.0759999999996</v>
      </c>
      <c r="K189" s="284">
        <f t="shared" si="69"/>
        <v>12409.679999999998</v>
      </c>
      <c r="L189" s="281">
        <f t="shared" si="70"/>
        <v>3516.0759999999996</v>
      </c>
      <c r="M189" s="21"/>
      <c r="N189" s="511"/>
    </row>
    <row r="190" spans="1:14" s="24" customFormat="1" ht="12.75" customHeight="1">
      <c r="A190" s="641"/>
      <c r="B190" s="361" t="s">
        <v>3124</v>
      </c>
      <c r="C190" s="361" t="s">
        <v>3125</v>
      </c>
      <c r="D190" s="362" t="s">
        <v>5</v>
      </c>
      <c r="E190" s="363">
        <v>2</v>
      </c>
      <c r="F190" s="364">
        <v>1.3400000000000003</v>
      </c>
      <c r="G190" s="364">
        <v>694.40499999999997</v>
      </c>
      <c r="H190" s="316">
        <f t="shared" si="71"/>
        <v>0</v>
      </c>
      <c r="I190" s="29">
        <f t="shared" si="67"/>
        <v>694.40499999999997</v>
      </c>
      <c r="J190" s="265">
        <f t="shared" ref="J190:J202" si="72">I190*1.7</f>
        <v>1180.4884999999999</v>
      </c>
      <c r="K190" s="284">
        <f t="shared" ref="K190:K202" si="73">I190*6</f>
        <v>4166.43</v>
      </c>
      <c r="L190" s="281">
        <f t="shared" ref="L190:L202" si="74">I190*1.7</f>
        <v>1180.4884999999999</v>
      </c>
      <c r="M190" s="21"/>
      <c r="N190" s="511"/>
    </row>
    <row r="191" spans="1:14" s="24" customFormat="1" ht="12.75" customHeight="1">
      <c r="A191" s="641"/>
      <c r="B191" s="361" t="s">
        <v>3126</v>
      </c>
      <c r="C191" s="361" t="s">
        <v>3127</v>
      </c>
      <c r="D191" s="362" t="s">
        <v>5</v>
      </c>
      <c r="E191" s="363">
        <v>2</v>
      </c>
      <c r="F191" s="364">
        <v>1.6600000000000001</v>
      </c>
      <c r="G191" s="364">
        <v>757.76999999999987</v>
      </c>
      <c r="H191" s="316">
        <f t="shared" si="71"/>
        <v>0</v>
      </c>
      <c r="I191" s="29">
        <f t="shared" si="67"/>
        <v>757.76999999999987</v>
      </c>
      <c r="J191" s="265">
        <f t="shared" si="72"/>
        <v>1288.2089999999998</v>
      </c>
      <c r="K191" s="284">
        <f t="shared" si="73"/>
        <v>4546.619999999999</v>
      </c>
      <c r="L191" s="281">
        <f t="shared" si="74"/>
        <v>1288.2089999999998</v>
      </c>
      <c r="M191" s="21"/>
      <c r="N191" s="511"/>
    </row>
    <row r="192" spans="1:14" s="24" customFormat="1" ht="12.75" customHeight="1">
      <c r="A192" s="641"/>
      <c r="B192" s="361" t="s">
        <v>3128</v>
      </c>
      <c r="C192" s="361" t="s">
        <v>3129</v>
      </c>
      <c r="D192" s="362" t="s">
        <v>5</v>
      </c>
      <c r="E192" s="363">
        <v>2</v>
      </c>
      <c r="F192" s="364">
        <v>1.9800000000000002</v>
      </c>
      <c r="G192" s="364">
        <v>831.13999999999976</v>
      </c>
      <c r="H192" s="316">
        <f t="shared" si="71"/>
        <v>0</v>
      </c>
      <c r="I192" s="29">
        <f t="shared" si="67"/>
        <v>831.13999999999976</v>
      </c>
      <c r="J192" s="265">
        <f t="shared" si="72"/>
        <v>1412.9379999999996</v>
      </c>
      <c r="K192" s="284">
        <f t="shared" si="73"/>
        <v>4986.8399999999983</v>
      </c>
      <c r="L192" s="281">
        <f t="shared" si="74"/>
        <v>1412.9379999999996</v>
      </c>
      <c r="M192" s="21"/>
      <c r="N192" s="511"/>
    </row>
    <row r="193" spans="1:14" s="24" customFormat="1" ht="12.75" customHeight="1">
      <c r="A193" s="641"/>
      <c r="B193" s="361" t="s">
        <v>3130</v>
      </c>
      <c r="C193" s="361" t="s">
        <v>3131</v>
      </c>
      <c r="D193" s="362" t="s">
        <v>5</v>
      </c>
      <c r="E193" s="363">
        <v>2</v>
      </c>
      <c r="F193" s="364">
        <v>2.3000000000000007</v>
      </c>
      <c r="G193" s="364">
        <v>959.88249999999982</v>
      </c>
      <c r="H193" s="316">
        <f t="shared" si="71"/>
        <v>0</v>
      </c>
      <c r="I193" s="29">
        <f t="shared" si="67"/>
        <v>959.88249999999982</v>
      </c>
      <c r="J193" s="265">
        <f t="shared" si="72"/>
        <v>1631.8002499999996</v>
      </c>
      <c r="K193" s="284">
        <f t="shared" si="73"/>
        <v>5759.2949999999992</v>
      </c>
      <c r="L193" s="281">
        <f t="shared" si="74"/>
        <v>1631.8002499999996</v>
      </c>
      <c r="M193" s="21"/>
      <c r="N193" s="511"/>
    </row>
    <row r="194" spans="1:14" s="24" customFormat="1" ht="12.75" customHeight="1">
      <c r="A194" s="641"/>
      <c r="B194" s="361" t="s">
        <v>3132</v>
      </c>
      <c r="C194" s="361" t="s">
        <v>3133</v>
      </c>
      <c r="D194" s="362" t="s">
        <v>5</v>
      </c>
      <c r="E194" s="363">
        <v>2</v>
      </c>
      <c r="F194" s="364">
        <v>2.9400000000000004</v>
      </c>
      <c r="G194" s="364">
        <v>1119.2725</v>
      </c>
      <c r="H194" s="316">
        <f t="shared" si="71"/>
        <v>0</v>
      </c>
      <c r="I194" s="29">
        <f t="shared" si="67"/>
        <v>1119.2725</v>
      </c>
      <c r="J194" s="265">
        <f t="shared" si="72"/>
        <v>1902.76325</v>
      </c>
      <c r="K194" s="284">
        <f t="shared" si="73"/>
        <v>6715.6350000000002</v>
      </c>
      <c r="L194" s="281">
        <f t="shared" si="74"/>
        <v>1902.76325</v>
      </c>
      <c r="M194" s="21"/>
      <c r="N194" s="511"/>
    </row>
    <row r="195" spans="1:14" s="24" customFormat="1" ht="12.75" customHeight="1">
      <c r="A195" s="641"/>
      <c r="B195" s="361" t="s">
        <v>3134</v>
      </c>
      <c r="C195" s="361" t="s">
        <v>3135</v>
      </c>
      <c r="D195" s="362" t="s">
        <v>5</v>
      </c>
      <c r="E195" s="363">
        <v>2</v>
      </c>
      <c r="F195" s="364">
        <v>3.58</v>
      </c>
      <c r="G195" s="364">
        <v>1278.6625000000001</v>
      </c>
      <c r="H195" s="316">
        <f t="shared" si="71"/>
        <v>0</v>
      </c>
      <c r="I195" s="29">
        <f t="shared" si="67"/>
        <v>1278.6625000000001</v>
      </c>
      <c r="J195" s="265">
        <f t="shared" si="72"/>
        <v>2173.7262500000002</v>
      </c>
      <c r="K195" s="284">
        <f t="shared" si="73"/>
        <v>7671.9750000000004</v>
      </c>
      <c r="L195" s="281">
        <f t="shared" si="74"/>
        <v>2173.7262500000002</v>
      </c>
      <c r="M195" s="21"/>
      <c r="N195" s="511"/>
    </row>
    <row r="196" spans="1:14" s="24" customFormat="1" ht="12.75" customHeight="1">
      <c r="A196" s="641"/>
      <c r="B196" s="361" t="s">
        <v>3136</v>
      </c>
      <c r="C196" s="361" t="s">
        <v>3137</v>
      </c>
      <c r="D196" s="362" t="s">
        <v>5</v>
      </c>
      <c r="E196" s="363">
        <v>2</v>
      </c>
      <c r="F196" s="364">
        <v>4.2200000000000006</v>
      </c>
      <c r="G196" s="364">
        <v>1517.7475000000002</v>
      </c>
      <c r="H196" s="316">
        <f t="shared" si="71"/>
        <v>0</v>
      </c>
      <c r="I196" s="29">
        <f t="shared" si="67"/>
        <v>1517.7475000000002</v>
      </c>
      <c r="J196" s="265">
        <f t="shared" si="72"/>
        <v>2580.1707500000002</v>
      </c>
      <c r="K196" s="284">
        <f t="shared" si="73"/>
        <v>9106.4850000000006</v>
      </c>
      <c r="L196" s="281">
        <f t="shared" si="74"/>
        <v>2580.1707500000002</v>
      </c>
      <c r="M196" s="21"/>
      <c r="N196" s="511"/>
    </row>
    <row r="197" spans="1:14" s="24" customFormat="1" ht="12.75" customHeight="1">
      <c r="A197" s="641"/>
      <c r="B197" s="361" t="s">
        <v>3138</v>
      </c>
      <c r="C197" s="361" t="s">
        <v>3139</v>
      </c>
      <c r="D197" s="362" t="s">
        <v>5</v>
      </c>
      <c r="E197" s="363">
        <v>2</v>
      </c>
      <c r="F197" s="364">
        <v>4.8600000000000003</v>
      </c>
      <c r="G197" s="364">
        <v>1756.8325000000002</v>
      </c>
      <c r="H197" s="316">
        <f t="shared" si="71"/>
        <v>0</v>
      </c>
      <c r="I197" s="29">
        <f t="shared" si="67"/>
        <v>1756.8325000000002</v>
      </c>
      <c r="J197" s="265">
        <f t="shared" si="72"/>
        <v>2986.6152500000003</v>
      </c>
      <c r="K197" s="284">
        <f t="shared" si="73"/>
        <v>10540.995000000001</v>
      </c>
      <c r="L197" s="281">
        <f t="shared" si="74"/>
        <v>2986.6152500000003</v>
      </c>
      <c r="M197" s="21"/>
      <c r="N197" s="511"/>
    </row>
    <row r="198" spans="1:14" s="24" customFormat="1" ht="12.75" customHeight="1">
      <c r="A198" s="641"/>
      <c r="B198" s="361" t="s">
        <v>3140</v>
      </c>
      <c r="C198" s="361" t="s">
        <v>3141</v>
      </c>
      <c r="D198" s="362" t="s">
        <v>5</v>
      </c>
      <c r="E198" s="363">
        <v>2</v>
      </c>
      <c r="F198" s="364">
        <v>5.1800000000000006</v>
      </c>
      <c r="G198" s="364">
        <v>1916.2224999999999</v>
      </c>
      <c r="H198" s="316">
        <f t="shared" si="71"/>
        <v>0</v>
      </c>
      <c r="I198" s="29">
        <f t="shared" si="67"/>
        <v>1916.2224999999999</v>
      </c>
      <c r="J198" s="265">
        <f t="shared" si="72"/>
        <v>3257.5782499999996</v>
      </c>
      <c r="K198" s="284">
        <f t="shared" si="73"/>
        <v>11497.334999999999</v>
      </c>
      <c r="L198" s="281">
        <f t="shared" si="74"/>
        <v>3257.5782499999996</v>
      </c>
      <c r="M198" s="21"/>
      <c r="N198" s="511"/>
    </row>
    <row r="199" spans="1:14" s="24" customFormat="1" ht="12.75" customHeight="1">
      <c r="A199" s="641"/>
      <c r="B199" s="361" t="s">
        <v>3142</v>
      </c>
      <c r="C199" s="361" t="s">
        <v>3143</v>
      </c>
      <c r="D199" s="362" t="s">
        <v>5</v>
      </c>
      <c r="E199" s="363">
        <v>2</v>
      </c>
      <c r="F199" s="364">
        <v>6.1400000000000006</v>
      </c>
      <c r="G199" s="364">
        <v>2075.6125000000002</v>
      </c>
      <c r="H199" s="316">
        <f t="shared" si="71"/>
        <v>0</v>
      </c>
      <c r="I199" s="29">
        <f t="shared" si="67"/>
        <v>2075.6125000000002</v>
      </c>
      <c r="J199" s="265">
        <f t="shared" si="72"/>
        <v>3528.5412500000002</v>
      </c>
      <c r="K199" s="284">
        <f t="shared" si="73"/>
        <v>12453.675000000001</v>
      </c>
      <c r="L199" s="281">
        <f t="shared" si="74"/>
        <v>3528.5412500000002</v>
      </c>
      <c r="M199" s="21"/>
      <c r="N199" s="511"/>
    </row>
    <row r="200" spans="1:14" s="24" customFormat="1" ht="12.75" customHeight="1">
      <c r="A200" s="641"/>
      <c r="B200" s="361" t="s">
        <v>3144</v>
      </c>
      <c r="C200" s="361" t="s">
        <v>3145</v>
      </c>
      <c r="D200" s="362" t="s">
        <v>5</v>
      </c>
      <c r="E200" s="363">
        <v>2</v>
      </c>
      <c r="F200" s="364">
        <v>6.78</v>
      </c>
      <c r="G200" s="364">
        <v>2314.6975000000002</v>
      </c>
      <c r="H200" s="316">
        <f t="shared" si="71"/>
        <v>0</v>
      </c>
      <c r="I200" s="29">
        <f t="shared" si="67"/>
        <v>2314.6975000000002</v>
      </c>
      <c r="J200" s="265">
        <f t="shared" si="72"/>
        <v>3934.9857500000003</v>
      </c>
      <c r="K200" s="284">
        <f t="shared" si="73"/>
        <v>13888.185000000001</v>
      </c>
      <c r="L200" s="281">
        <f t="shared" si="74"/>
        <v>3934.9857500000003</v>
      </c>
      <c r="M200" s="21"/>
      <c r="N200" s="511"/>
    </row>
    <row r="201" spans="1:14" s="24" customFormat="1" ht="12.75" customHeight="1">
      <c r="A201" s="641"/>
      <c r="B201" s="361" t="s">
        <v>3146</v>
      </c>
      <c r="C201" s="361" t="s">
        <v>3147</v>
      </c>
      <c r="D201" s="362" t="s">
        <v>5</v>
      </c>
      <c r="E201" s="363">
        <v>2</v>
      </c>
      <c r="F201" s="364">
        <v>8.379999999999999</v>
      </c>
      <c r="G201" s="364">
        <v>2394.3925000000004</v>
      </c>
      <c r="H201" s="316">
        <f t="shared" si="71"/>
        <v>0</v>
      </c>
      <c r="I201" s="29">
        <f t="shared" si="67"/>
        <v>2394.3925000000004</v>
      </c>
      <c r="J201" s="265">
        <f t="shared" si="72"/>
        <v>4070.4672500000006</v>
      </c>
      <c r="K201" s="284">
        <f t="shared" si="73"/>
        <v>14366.355000000003</v>
      </c>
      <c r="L201" s="281">
        <f t="shared" si="74"/>
        <v>4070.4672500000006</v>
      </c>
      <c r="M201" s="21"/>
      <c r="N201" s="511"/>
    </row>
    <row r="202" spans="1:14" s="24" customFormat="1" ht="12.75" customHeight="1">
      <c r="A202" s="641"/>
      <c r="B202" s="361" t="s">
        <v>3148</v>
      </c>
      <c r="C202" s="361" t="s">
        <v>3149</v>
      </c>
      <c r="D202" s="362" t="s">
        <v>5</v>
      </c>
      <c r="E202" s="363">
        <v>2</v>
      </c>
      <c r="F202" s="364">
        <v>9.98</v>
      </c>
      <c r="G202" s="364">
        <v>2585.3499999999995</v>
      </c>
      <c r="H202" s="316">
        <f t="shared" si="71"/>
        <v>0</v>
      </c>
      <c r="I202" s="29">
        <f t="shared" si="67"/>
        <v>2585.3499999999995</v>
      </c>
      <c r="J202" s="265">
        <f t="shared" si="72"/>
        <v>4395.0949999999993</v>
      </c>
      <c r="K202" s="284">
        <f t="shared" si="73"/>
        <v>15512.099999999997</v>
      </c>
      <c r="L202" s="281">
        <f t="shared" si="74"/>
        <v>4395.0949999999993</v>
      </c>
      <c r="M202" s="21"/>
      <c r="N202" s="511"/>
    </row>
    <row r="203" spans="1:14" s="5" customFormat="1" ht="57.75" customHeight="1" thickBot="1">
      <c r="A203" s="640"/>
      <c r="B203" s="1109" t="s">
        <v>2751</v>
      </c>
      <c r="C203" s="1085"/>
      <c r="D203" s="1085"/>
      <c r="E203" s="1085"/>
      <c r="F203" s="1085"/>
      <c r="G203" s="1085"/>
      <c r="H203" s="1085"/>
      <c r="I203" s="1085"/>
      <c r="J203" s="1085"/>
      <c r="K203" s="1085"/>
      <c r="L203" s="1085"/>
      <c r="M203" s="1086"/>
      <c r="N203" s="49"/>
    </row>
    <row r="204" spans="1:14" s="24" customFormat="1">
      <c r="A204" s="641"/>
      <c r="B204" s="21" t="s">
        <v>3171</v>
      </c>
      <c r="C204" s="127" t="s">
        <v>3172</v>
      </c>
      <c r="D204" s="169" t="s">
        <v>5</v>
      </c>
      <c r="E204" s="151">
        <v>2</v>
      </c>
      <c r="F204" s="152">
        <v>0.81</v>
      </c>
      <c r="G204" s="11">
        <v>348.27839999999998</v>
      </c>
      <c r="H204" s="153" t="str">
        <f>I2</f>
        <v xml:space="preserve"> Цена (Цинк Сендзимир) </v>
      </c>
      <c r="I204" s="19" t="e">
        <f t="shared" ref="I204:I219" si="75">G204*(1-H204)</f>
        <v>#VALUE!</v>
      </c>
      <c r="J204" s="264" t="e">
        <f t="shared" ref="J204" si="76">I204*1.7</f>
        <v>#VALUE!</v>
      </c>
      <c r="K204" s="288" t="e">
        <f t="shared" ref="K204" si="77">I204*6</f>
        <v>#VALUE!</v>
      </c>
      <c r="L204" s="278" t="e">
        <f t="shared" ref="L204" si="78">I204*1.7</f>
        <v>#VALUE!</v>
      </c>
      <c r="M204" s="800"/>
      <c r="N204" s="511"/>
    </row>
    <row r="205" spans="1:14" s="24" customFormat="1">
      <c r="A205" s="641"/>
      <c r="B205" s="21" t="s">
        <v>2750</v>
      </c>
      <c r="C205" s="127" t="s">
        <v>2766</v>
      </c>
      <c r="D205" s="169" t="s">
        <v>5</v>
      </c>
      <c r="E205" s="151">
        <v>2</v>
      </c>
      <c r="F205" s="152">
        <v>1</v>
      </c>
      <c r="G205" s="11">
        <v>348.27839999999998</v>
      </c>
      <c r="H205" s="153">
        <f>I3</f>
        <v>0</v>
      </c>
      <c r="I205" s="19">
        <f t="shared" si="75"/>
        <v>348.27839999999998</v>
      </c>
      <c r="J205" s="264">
        <f t="shared" ref="J205:J219" si="79">I205*1.7</f>
        <v>592.07327999999995</v>
      </c>
      <c r="K205" s="288">
        <f t="shared" ref="K205:K219" si="80">I205*6</f>
        <v>2089.6704</v>
      </c>
      <c r="L205" s="278">
        <f t="shared" ref="L205:L219" si="81">I205*1.7</f>
        <v>592.07327999999995</v>
      </c>
      <c r="M205" s="800"/>
      <c r="N205" s="511"/>
    </row>
    <row r="206" spans="1:14" s="24" customFormat="1">
      <c r="A206" s="641"/>
      <c r="B206" s="21" t="s">
        <v>2752</v>
      </c>
      <c r="C206" s="127" t="s">
        <v>2767</v>
      </c>
      <c r="D206" s="169" t="s">
        <v>5</v>
      </c>
      <c r="E206" s="151">
        <v>2</v>
      </c>
      <c r="F206" s="152">
        <v>1.2</v>
      </c>
      <c r="G206" s="11">
        <v>380.85119999999995</v>
      </c>
      <c r="H206" s="153">
        <f>I3</f>
        <v>0</v>
      </c>
      <c r="I206" s="19">
        <f t="shared" si="75"/>
        <v>380.85119999999995</v>
      </c>
      <c r="J206" s="264">
        <f t="shared" si="79"/>
        <v>647.4470399999999</v>
      </c>
      <c r="K206" s="288">
        <f t="shared" si="80"/>
        <v>2285.1071999999995</v>
      </c>
      <c r="L206" s="278">
        <f t="shared" si="81"/>
        <v>647.4470399999999</v>
      </c>
      <c r="M206" s="800"/>
      <c r="N206" s="511"/>
    </row>
    <row r="207" spans="1:14" s="24" customFormat="1">
      <c r="A207" s="641"/>
      <c r="B207" s="21" t="s">
        <v>2753</v>
      </c>
      <c r="C207" s="127" t="s">
        <v>2768</v>
      </c>
      <c r="D207" s="169" t="s">
        <v>5</v>
      </c>
      <c r="E207" s="151">
        <v>2</v>
      </c>
      <c r="F207" s="152">
        <v>1.4</v>
      </c>
      <c r="G207" s="11">
        <v>413.42400000000004</v>
      </c>
      <c r="H207" s="153">
        <f>I3</f>
        <v>0</v>
      </c>
      <c r="I207" s="19">
        <f t="shared" si="75"/>
        <v>413.42400000000004</v>
      </c>
      <c r="J207" s="264">
        <f t="shared" si="79"/>
        <v>702.82080000000008</v>
      </c>
      <c r="K207" s="288">
        <f t="shared" si="80"/>
        <v>2480.5440000000003</v>
      </c>
      <c r="L207" s="278">
        <f t="shared" si="81"/>
        <v>702.82080000000008</v>
      </c>
      <c r="M207" s="800"/>
      <c r="N207" s="511"/>
    </row>
    <row r="208" spans="1:14" s="24" customFormat="1">
      <c r="A208" s="641"/>
      <c r="B208" s="21" t="s">
        <v>2754</v>
      </c>
      <c r="C208" s="21" t="s">
        <v>2769</v>
      </c>
      <c r="D208" s="115" t="s">
        <v>5</v>
      </c>
      <c r="E208" s="22">
        <v>2</v>
      </c>
      <c r="F208" s="23">
        <v>1.6</v>
      </c>
      <c r="G208" s="11">
        <v>445.99680000000001</v>
      </c>
      <c r="H208" s="78">
        <f>I3</f>
        <v>0</v>
      </c>
      <c r="I208" s="19">
        <f t="shared" si="75"/>
        <v>445.99680000000001</v>
      </c>
      <c r="J208" s="264">
        <f t="shared" si="79"/>
        <v>758.19456000000002</v>
      </c>
      <c r="K208" s="288">
        <f t="shared" si="80"/>
        <v>2675.9808000000003</v>
      </c>
      <c r="L208" s="278">
        <f t="shared" si="81"/>
        <v>758.19456000000002</v>
      </c>
      <c r="M208" s="800"/>
      <c r="N208" s="511"/>
    </row>
    <row r="209" spans="1:14" s="24" customFormat="1">
      <c r="A209" s="641"/>
      <c r="B209" s="21" t="s">
        <v>2755</v>
      </c>
      <c r="C209" s="21" t="s">
        <v>2770</v>
      </c>
      <c r="D209" s="115" t="s">
        <v>5</v>
      </c>
      <c r="E209" s="22">
        <v>2</v>
      </c>
      <c r="F209" s="23">
        <v>1.8</v>
      </c>
      <c r="G209" s="11">
        <v>552.90240000000006</v>
      </c>
      <c r="H209" s="78">
        <f>I3</f>
        <v>0</v>
      </c>
      <c r="I209" s="19">
        <f t="shared" si="75"/>
        <v>552.90240000000006</v>
      </c>
      <c r="J209" s="264">
        <f t="shared" si="79"/>
        <v>939.93408000000011</v>
      </c>
      <c r="K209" s="288">
        <f t="shared" si="80"/>
        <v>3317.4144000000006</v>
      </c>
      <c r="L209" s="278">
        <f t="shared" si="81"/>
        <v>939.93408000000011</v>
      </c>
      <c r="M209" s="800"/>
      <c r="N209" s="511"/>
    </row>
    <row r="210" spans="1:14" s="24" customFormat="1">
      <c r="A210" s="641"/>
      <c r="B210" s="21" t="s">
        <v>2756</v>
      </c>
      <c r="C210" s="21" t="s">
        <v>2771</v>
      </c>
      <c r="D210" s="115" t="s">
        <v>5</v>
      </c>
      <c r="E210" s="22">
        <v>2</v>
      </c>
      <c r="F210" s="23">
        <v>2</v>
      </c>
      <c r="G210" s="11">
        <v>618.048</v>
      </c>
      <c r="H210" s="78">
        <f>I3</f>
        <v>0</v>
      </c>
      <c r="I210" s="19">
        <f t="shared" si="75"/>
        <v>618.048</v>
      </c>
      <c r="J210" s="264">
        <f t="shared" si="79"/>
        <v>1050.6815999999999</v>
      </c>
      <c r="K210" s="288">
        <f t="shared" si="80"/>
        <v>3708.288</v>
      </c>
      <c r="L210" s="278">
        <f t="shared" si="81"/>
        <v>1050.6815999999999</v>
      </c>
      <c r="M210" s="800"/>
      <c r="N210" s="511"/>
    </row>
    <row r="211" spans="1:14" s="24" customFormat="1">
      <c r="A211" s="641"/>
      <c r="B211" s="21" t="s">
        <v>2757</v>
      </c>
      <c r="C211" s="21" t="s">
        <v>2772</v>
      </c>
      <c r="D211" s="115" t="s">
        <v>5</v>
      </c>
      <c r="E211" s="22">
        <v>2</v>
      </c>
      <c r="F211" s="23">
        <v>2.2000000000000002</v>
      </c>
      <c r="G211" s="11">
        <v>683.19359999999995</v>
      </c>
      <c r="H211" s="78">
        <f>I3</f>
        <v>0</v>
      </c>
      <c r="I211" s="19">
        <f t="shared" si="75"/>
        <v>683.19359999999995</v>
      </c>
      <c r="J211" s="264">
        <f t="shared" si="79"/>
        <v>1161.4291199999998</v>
      </c>
      <c r="K211" s="288">
        <f t="shared" si="80"/>
        <v>4099.1615999999995</v>
      </c>
      <c r="L211" s="278">
        <f t="shared" si="81"/>
        <v>1161.4291199999998</v>
      </c>
      <c r="M211" s="800"/>
      <c r="N211" s="511"/>
    </row>
    <row r="212" spans="1:14" s="24" customFormat="1">
      <c r="A212" s="641"/>
      <c r="B212" s="21" t="s">
        <v>2758</v>
      </c>
      <c r="C212" s="21" t="s">
        <v>2773</v>
      </c>
      <c r="D212" s="115" t="s">
        <v>5</v>
      </c>
      <c r="E212" s="22">
        <v>2</v>
      </c>
      <c r="F212" s="23">
        <v>2.5</v>
      </c>
      <c r="G212" s="11">
        <v>780.91200000000003</v>
      </c>
      <c r="H212" s="78">
        <f>I3</f>
        <v>0</v>
      </c>
      <c r="I212" s="19">
        <f t="shared" si="75"/>
        <v>780.91200000000003</v>
      </c>
      <c r="J212" s="264">
        <f t="shared" si="79"/>
        <v>1327.5504000000001</v>
      </c>
      <c r="K212" s="288">
        <f t="shared" si="80"/>
        <v>4685.4719999999998</v>
      </c>
      <c r="L212" s="278">
        <f t="shared" si="81"/>
        <v>1327.5504000000001</v>
      </c>
      <c r="M212" s="800"/>
      <c r="N212" s="511"/>
    </row>
    <row r="213" spans="1:14" s="24" customFormat="1">
      <c r="A213" s="641"/>
      <c r="B213" s="21" t="s">
        <v>2759</v>
      </c>
      <c r="C213" s="21" t="s">
        <v>2774</v>
      </c>
      <c r="D213" s="115" t="s">
        <v>5</v>
      </c>
      <c r="E213" s="22">
        <v>2</v>
      </c>
      <c r="F213" s="23">
        <v>2.75</v>
      </c>
      <c r="G213" s="11">
        <v>878.63040000000001</v>
      </c>
      <c r="H213" s="78">
        <f>I3</f>
        <v>0</v>
      </c>
      <c r="I213" s="19">
        <f t="shared" si="75"/>
        <v>878.63040000000001</v>
      </c>
      <c r="J213" s="264">
        <f t="shared" si="79"/>
        <v>1493.6716799999999</v>
      </c>
      <c r="K213" s="288">
        <f t="shared" si="80"/>
        <v>5271.7824000000001</v>
      </c>
      <c r="L213" s="278">
        <f t="shared" si="81"/>
        <v>1493.6716799999999</v>
      </c>
      <c r="M213" s="800"/>
      <c r="N213" s="511"/>
    </row>
    <row r="214" spans="1:14" s="24" customFormat="1">
      <c r="A214" s="641"/>
      <c r="B214" s="21" t="s">
        <v>2760</v>
      </c>
      <c r="C214" s="21" t="s">
        <v>2775</v>
      </c>
      <c r="D214" s="115" t="s">
        <v>5</v>
      </c>
      <c r="E214" s="22">
        <v>2</v>
      </c>
      <c r="F214" s="23">
        <v>3.2</v>
      </c>
      <c r="G214" s="11">
        <v>985.53599999999994</v>
      </c>
      <c r="H214" s="78">
        <f>I3</f>
        <v>0</v>
      </c>
      <c r="I214" s="19">
        <f t="shared" si="75"/>
        <v>985.53599999999994</v>
      </c>
      <c r="J214" s="264">
        <f t="shared" si="79"/>
        <v>1675.4111999999998</v>
      </c>
      <c r="K214" s="288">
        <f t="shared" si="80"/>
        <v>5913.2159999999994</v>
      </c>
      <c r="L214" s="278">
        <f t="shared" si="81"/>
        <v>1675.4111999999998</v>
      </c>
      <c r="M214" s="800"/>
      <c r="N214" s="511"/>
    </row>
    <row r="215" spans="1:14" s="24" customFormat="1">
      <c r="A215" s="641"/>
      <c r="B215" s="21" t="s">
        <v>2761</v>
      </c>
      <c r="C215" s="21" t="s">
        <v>2776</v>
      </c>
      <c r="D215" s="115" t="s">
        <v>5</v>
      </c>
      <c r="E215" s="22">
        <v>2</v>
      </c>
      <c r="F215" s="23">
        <v>3.36</v>
      </c>
      <c r="G215" s="11">
        <v>1050.6815999999999</v>
      </c>
      <c r="H215" s="78">
        <f>I3</f>
        <v>0</v>
      </c>
      <c r="I215" s="19">
        <f t="shared" si="75"/>
        <v>1050.6815999999999</v>
      </c>
      <c r="J215" s="264">
        <f t="shared" si="79"/>
        <v>1786.1587199999997</v>
      </c>
      <c r="K215" s="288">
        <f t="shared" si="80"/>
        <v>6304.0895999999993</v>
      </c>
      <c r="L215" s="278">
        <f t="shared" si="81"/>
        <v>1786.1587199999997</v>
      </c>
      <c r="M215" s="800"/>
      <c r="N215" s="511"/>
    </row>
    <row r="216" spans="1:14" s="24" customFormat="1">
      <c r="A216" s="641"/>
      <c r="B216" s="21" t="s">
        <v>2762</v>
      </c>
      <c r="C216" s="21" t="s">
        <v>2777</v>
      </c>
      <c r="D216" s="115" t="s">
        <v>5</v>
      </c>
      <c r="E216" s="22">
        <v>2</v>
      </c>
      <c r="F216" s="23">
        <v>3.56</v>
      </c>
      <c r="G216" s="11">
        <v>1148.3999999999999</v>
      </c>
      <c r="H216" s="78">
        <f>I3</f>
        <v>0</v>
      </c>
      <c r="I216" s="19">
        <f t="shared" si="75"/>
        <v>1148.3999999999999</v>
      </c>
      <c r="J216" s="264">
        <f t="shared" si="79"/>
        <v>1952.2799999999997</v>
      </c>
      <c r="K216" s="288">
        <f t="shared" si="80"/>
        <v>6890.4</v>
      </c>
      <c r="L216" s="278">
        <f t="shared" si="81"/>
        <v>1952.2799999999997</v>
      </c>
      <c r="M216" s="800"/>
      <c r="N216" s="511"/>
    </row>
    <row r="217" spans="1:14" s="24" customFormat="1">
      <c r="A217" s="641"/>
      <c r="B217" s="21" t="s">
        <v>2763</v>
      </c>
      <c r="C217" s="21" t="s">
        <v>2778</v>
      </c>
      <c r="D217" s="115" t="s">
        <v>5</v>
      </c>
      <c r="E217" s="22">
        <v>2</v>
      </c>
      <c r="F217" s="23">
        <v>3.86</v>
      </c>
      <c r="G217" s="11">
        <v>1180.9727999999998</v>
      </c>
      <c r="H217" s="78">
        <f>I3</f>
        <v>0</v>
      </c>
      <c r="I217" s="19">
        <f t="shared" si="75"/>
        <v>1180.9727999999998</v>
      </c>
      <c r="J217" s="264">
        <f t="shared" si="79"/>
        <v>2007.6537599999995</v>
      </c>
      <c r="K217" s="288">
        <f t="shared" si="80"/>
        <v>7085.8367999999991</v>
      </c>
      <c r="L217" s="278">
        <f t="shared" si="81"/>
        <v>2007.6537599999995</v>
      </c>
      <c r="M217" s="800"/>
      <c r="N217" s="511"/>
    </row>
    <row r="218" spans="1:14" s="24" customFormat="1">
      <c r="A218" s="641"/>
      <c r="B218" s="21" t="s">
        <v>2764</v>
      </c>
      <c r="C218" s="21" t="s">
        <v>2779</v>
      </c>
      <c r="D218" s="115" t="s">
        <v>5</v>
      </c>
      <c r="E218" s="22">
        <v>2</v>
      </c>
      <c r="F218" s="23">
        <v>3.96</v>
      </c>
      <c r="G218" s="11">
        <v>1213.5455999999999</v>
      </c>
      <c r="H218" s="78">
        <f>I3</f>
        <v>0</v>
      </c>
      <c r="I218" s="19">
        <f t="shared" si="75"/>
        <v>1213.5455999999999</v>
      </c>
      <c r="J218" s="264">
        <f t="shared" si="79"/>
        <v>2063.0275199999996</v>
      </c>
      <c r="K218" s="288">
        <f t="shared" si="80"/>
        <v>7281.2735999999995</v>
      </c>
      <c r="L218" s="278">
        <f t="shared" si="81"/>
        <v>2063.0275199999996</v>
      </c>
      <c r="M218" s="800"/>
      <c r="N218" s="511"/>
    </row>
    <row r="219" spans="1:14" s="24" customFormat="1">
      <c r="A219" s="641"/>
      <c r="B219" s="25" t="s">
        <v>2765</v>
      </c>
      <c r="C219" s="25" t="s">
        <v>2780</v>
      </c>
      <c r="D219" s="173" t="s">
        <v>5</v>
      </c>
      <c r="E219" s="168">
        <v>2</v>
      </c>
      <c r="F219" s="172">
        <v>4.5</v>
      </c>
      <c r="G219" s="30">
        <v>1311.2640000000001</v>
      </c>
      <c r="H219" s="119">
        <f>I3</f>
        <v>0</v>
      </c>
      <c r="I219" s="28">
        <f t="shared" si="75"/>
        <v>1311.2640000000001</v>
      </c>
      <c r="J219" s="353">
        <f t="shared" si="79"/>
        <v>2229.1487999999999</v>
      </c>
      <c r="K219" s="638">
        <f t="shared" si="80"/>
        <v>7867.5840000000007</v>
      </c>
      <c r="L219" s="354">
        <f t="shared" si="81"/>
        <v>2229.1487999999999</v>
      </c>
      <c r="M219" s="800"/>
      <c r="N219" s="511"/>
    </row>
    <row r="220" spans="1:14" s="5" customFormat="1" ht="38.25" customHeight="1" thickBot="1">
      <c r="A220" s="640"/>
      <c r="B220" s="1109" t="s">
        <v>1774</v>
      </c>
      <c r="C220" s="1085"/>
      <c r="D220" s="1085"/>
      <c r="E220" s="1085"/>
      <c r="F220" s="1085"/>
      <c r="G220" s="1085"/>
      <c r="H220" s="1085"/>
      <c r="I220" s="1085"/>
      <c r="J220" s="1085"/>
      <c r="K220" s="1085"/>
      <c r="L220" s="1085"/>
      <c r="M220" s="1086"/>
      <c r="N220" s="49"/>
    </row>
    <row r="221" spans="1:14" s="24" customFormat="1">
      <c r="A221" s="641"/>
      <c r="B221" s="21" t="s">
        <v>1360</v>
      </c>
      <c r="C221" s="127" t="s">
        <v>1361</v>
      </c>
      <c r="D221" s="169" t="s">
        <v>5</v>
      </c>
      <c r="E221" s="151">
        <v>2</v>
      </c>
      <c r="F221" s="152">
        <v>1</v>
      </c>
      <c r="G221" s="11">
        <v>273.7</v>
      </c>
      <c r="H221" s="153">
        <f>I3</f>
        <v>0</v>
      </c>
      <c r="I221" s="19">
        <f t="shared" ref="I221:I235" si="82">G221*(1-H221)</f>
        <v>273.7</v>
      </c>
      <c r="J221" s="264">
        <f t="shared" ref="J221:J235" si="83">I221*1.7</f>
        <v>465.28999999999996</v>
      </c>
      <c r="K221" s="288">
        <f t="shared" ref="K221:K235" si="84">I221*6</f>
        <v>1642.1999999999998</v>
      </c>
      <c r="L221" s="278">
        <f t="shared" ref="L221:L235" si="85">I221*1.7</f>
        <v>465.28999999999996</v>
      </c>
      <c r="M221" s="800"/>
      <c r="N221" s="511"/>
    </row>
    <row r="222" spans="1:14" s="24" customFormat="1">
      <c r="A222" s="641"/>
      <c r="B222" s="21" t="s">
        <v>546</v>
      </c>
      <c r="C222" s="127" t="s">
        <v>1108</v>
      </c>
      <c r="D222" s="169" t="s">
        <v>5</v>
      </c>
      <c r="E222" s="151">
        <v>2</v>
      </c>
      <c r="F222" s="152">
        <v>1.2</v>
      </c>
      <c r="G222" s="11">
        <v>305.89999999999998</v>
      </c>
      <c r="H222" s="153">
        <f>I3</f>
        <v>0</v>
      </c>
      <c r="I222" s="19">
        <f t="shared" si="82"/>
        <v>305.89999999999998</v>
      </c>
      <c r="J222" s="264">
        <f t="shared" si="83"/>
        <v>520.03</v>
      </c>
      <c r="K222" s="288">
        <f t="shared" si="84"/>
        <v>1835.3999999999999</v>
      </c>
      <c r="L222" s="278">
        <f t="shared" si="85"/>
        <v>520.03</v>
      </c>
      <c r="M222" s="800"/>
      <c r="N222" s="511"/>
    </row>
    <row r="223" spans="1:14" s="24" customFormat="1">
      <c r="A223" s="641"/>
      <c r="B223" s="21" t="s">
        <v>1362</v>
      </c>
      <c r="C223" s="127" t="s">
        <v>1363</v>
      </c>
      <c r="D223" s="169" t="s">
        <v>5</v>
      </c>
      <c r="E223" s="151">
        <v>2</v>
      </c>
      <c r="F223" s="152">
        <v>1.4</v>
      </c>
      <c r="G223" s="11">
        <v>338.09999999999997</v>
      </c>
      <c r="H223" s="153">
        <f>I3</f>
        <v>0</v>
      </c>
      <c r="I223" s="19">
        <f t="shared" si="82"/>
        <v>338.09999999999997</v>
      </c>
      <c r="J223" s="264">
        <f t="shared" si="83"/>
        <v>574.77</v>
      </c>
      <c r="K223" s="288">
        <f t="shared" si="84"/>
        <v>2028.6</v>
      </c>
      <c r="L223" s="278">
        <f t="shared" si="85"/>
        <v>574.77</v>
      </c>
      <c r="M223" s="800"/>
      <c r="N223" s="511"/>
    </row>
    <row r="224" spans="1:14" s="24" customFormat="1">
      <c r="A224" s="641"/>
      <c r="B224" s="21" t="s">
        <v>547</v>
      </c>
      <c r="C224" s="21" t="s">
        <v>1109</v>
      </c>
      <c r="D224" s="115" t="s">
        <v>5</v>
      </c>
      <c r="E224" s="22">
        <v>2</v>
      </c>
      <c r="F224" s="23">
        <v>1.6</v>
      </c>
      <c r="G224" s="11">
        <v>370.29999999999995</v>
      </c>
      <c r="H224" s="78">
        <f>I3</f>
        <v>0</v>
      </c>
      <c r="I224" s="19">
        <f t="shared" si="82"/>
        <v>370.29999999999995</v>
      </c>
      <c r="J224" s="264">
        <f t="shared" si="83"/>
        <v>629.50999999999988</v>
      </c>
      <c r="K224" s="288">
        <f t="shared" si="84"/>
        <v>2221.7999999999997</v>
      </c>
      <c r="L224" s="278">
        <f t="shared" si="85"/>
        <v>629.50999999999988</v>
      </c>
      <c r="M224" s="800"/>
      <c r="N224" s="511"/>
    </row>
    <row r="225" spans="1:14" s="24" customFormat="1">
      <c r="A225" s="641"/>
      <c r="B225" s="21" t="s">
        <v>548</v>
      </c>
      <c r="C225" s="21" t="s">
        <v>1110</v>
      </c>
      <c r="D225" s="115" t="s">
        <v>5</v>
      </c>
      <c r="E225" s="22">
        <v>2</v>
      </c>
      <c r="F225" s="23">
        <v>1.8</v>
      </c>
      <c r="G225" s="11">
        <v>434.7</v>
      </c>
      <c r="H225" s="78">
        <f>I3</f>
        <v>0</v>
      </c>
      <c r="I225" s="19">
        <f t="shared" si="82"/>
        <v>434.7</v>
      </c>
      <c r="J225" s="264">
        <f t="shared" si="83"/>
        <v>738.99</v>
      </c>
      <c r="K225" s="288">
        <f t="shared" si="84"/>
        <v>2608.1999999999998</v>
      </c>
      <c r="L225" s="278">
        <f t="shared" si="85"/>
        <v>738.99</v>
      </c>
      <c r="M225" s="800"/>
      <c r="N225" s="511"/>
    </row>
    <row r="226" spans="1:14" s="24" customFormat="1">
      <c r="A226" s="641"/>
      <c r="B226" s="21" t="s">
        <v>1278</v>
      </c>
      <c r="C226" s="21" t="s">
        <v>1279</v>
      </c>
      <c r="D226" s="115" t="s">
        <v>5</v>
      </c>
      <c r="E226" s="22">
        <v>2</v>
      </c>
      <c r="F226" s="23">
        <v>2</v>
      </c>
      <c r="G226" s="11">
        <v>499.09999999999997</v>
      </c>
      <c r="H226" s="78">
        <f>I3</f>
        <v>0</v>
      </c>
      <c r="I226" s="19">
        <f t="shared" si="82"/>
        <v>499.09999999999997</v>
      </c>
      <c r="J226" s="264">
        <f t="shared" si="83"/>
        <v>848.46999999999991</v>
      </c>
      <c r="K226" s="288">
        <f t="shared" si="84"/>
        <v>2994.6</v>
      </c>
      <c r="L226" s="278">
        <f t="shared" si="85"/>
        <v>848.46999999999991</v>
      </c>
      <c r="M226" s="800"/>
      <c r="N226" s="511"/>
    </row>
    <row r="227" spans="1:14" s="24" customFormat="1">
      <c r="A227" s="641"/>
      <c r="B227" s="21" t="s">
        <v>549</v>
      </c>
      <c r="C227" s="21" t="s">
        <v>1111</v>
      </c>
      <c r="D227" s="115" t="s">
        <v>5</v>
      </c>
      <c r="E227" s="22">
        <v>2</v>
      </c>
      <c r="F227" s="23">
        <v>2.2000000000000002</v>
      </c>
      <c r="G227" s="11">
        <v>563.5</v>
      </c>
      <c r="H227" s="78">
        <f>I3</f>
        <v>0</v>
      </c>
      <c r="I227" s="19">
        <f t="shared" si="82"/>
        <v>563.5</v>
      </c>
      <c r="J227" s="264">
        <f t="shared" si="83"/>
        <v>957.94999999999993</v>
      </c>
      <c r="K227" s="288">
        <f t="shared" si="84"/>
        <v>3381</v>
      </c>
      <c r="L227" s="278">
        <f t="shared" si="85"/>
        <v>957.94999999999993</v>
      </c>
      <c r="M227" s="800"/>
      <c r="N227" s="511"/>
    </row>
    <row r="228" spans="1:14" s="24" customFormat="1">
      <c r="A228" s="641"/>
      <c r="B228" s="21" t="s">
        <v>1257</v>
      </c>
      <c r="C228" s="21" t="s">
        <v>1258</v>
      </c>
      <c r="D228" s="115" t="s">
        <v>5</v>
      </c>
      <c r="E228" s="22">
        <v>2</v>
      </c>
      <c r="F228" s="23">
        <v>2.5</v>
      </c>
      <c r="G228" s="11">
        <v>660.1</v>
      </c>
      <c r="H228" s="78">
        <f>I3</f>
        <v>0</v>
      </c>
      <c r="I228" s="19">
        <f t="shared" si="82"/>
        <v>660.1</v>
      </c>
      <c r="J228" s="264">
        <f t="shared" si="83"/>
        <v>1122.17</v>
      </c>
      <c r="K228" s="288">
        <f t="shared" si="84"/>
        <v>3960.6000000000004</v>
      </c>
      <c r="L228" s="278">
        <f t="shared" si="85"/>
        <v>1122.17</v>
      </c>
      <c r="M228" s="800"/>
      <c r="N228" s="511"/>
    </row>
    <row r="229" spans="1:14" s="24" customFormat="1">
      <c r="A229" s="641"/>
      <c r="B229" s="21" t="s">
        <v>550</v>
      </c>
      <c r="C229" s="21" t="s">
        <v>1112</v>
      </c>
      <c r="D229" s="115" t="s">
        <v>5</v>
      </c>
      <c r="E229" s="22">
        <v>2</v>
      </c>
      <c r="F229" s="23">
        <v>2.75</v>
      </c>
      <c r="G229" s="11">
        <v>756.69999999999993</v>
      </c>
      <c r="H229" s="78">
        <f>I3</f>
        <v>0</v>
      </c>
      <c r="I229" s="19">
        <f t="shared" si="82"/>
        <v>756.69999999999993</v>
      </c>
      <c r="J229" s="264">
        <f t="shared" si="83"/>
        <v>1286.3899999999999</v>
      </c>
      <c r="K229" s="288">
        <f t="shared" si="84"/>
        <v>4540.2</v>
      </c>
      <c r="L229" s="278">
        <f t="shared" si="85"/>
        <v>1286.3899999999999</v>
      </c>
      <c r="M229" s="800"/>
      <c r="N229" s="511"/>
    </row>
    <row r="230" spans="1:14" s="24" customFormat="1">
      <c r="A230" s="641"/>
      <c r="B230" s="21" t="s">
        <v>1259</v>
      </c>
      <c r="C230" s="21" t="s">
        <v>1260</v>
      </c>
      <c r="D230" s="115" t="s">
        <v>5</v>
      </c>
      <c r="E230" s="22">
        <v>2</v>
      </c>
      <c r="F230" s="23">
        <v>3.2</v>
      </c>
      <c r="G230" s="11">
        <v>821.09999999999991</v>
      </c>
      <c r="H230" s="78">
        <f>I3</f>
        <v>0</v>
      </c>
      <c r="I230" s="19">
        <f t="shared" si="82"/>
        <v>821.09999999999991</v>
      </c>
      <c r="J230" s="264">
        <f t="shared" si="83"/>
        <v>1395.87</v>
      </c>
      <c r="K230" s="288">
        <f t="shared" si="84"/>
        <v>4926.5999999999995</v>
      </c>
      <c r="L230" s="278">
        <f t="shared" si="85"/>
        <v>1395.87</v>
      </c>
      <c r="M230" s="800"/>
      <c r="N230" s="511"/>
    </row>
    <row r="231" spans="1:14" s="24" customFormat="1">
      <c r="A231" s="641"/>
      <c r="B231" s="21" t="s">
        <v>551</v>
      </c>
      <c r="C231" s="21" t="s">
        <v>1113</v>
      </c>
      <c r="D231" s="115" t="s">
        <v>5</v>
      </c>
      <c r="E231" s="22">
        <v>2</v>
      </c>
      <c r="F231" s="23">
        <v>3.36</v>
      </c>
      <c r="G231" s="11">
        <v>885.49999999999989</v>
      </c>
      <c r="H231" s="78">
        <f>I3</f>
        <v>0</v>
      </c>
      <c r="I231" s="19">
        <f t="shared" si="82"/>
        <v>885.49999999999989</v>
      </c>
      <c r="J231" s="264">
        <f t="shared" si="83"/>
        <v>1505.3499999999997</v>
      </c>
      <c r="K231" s="288">
        <f t="shared" si="84"/>
        <v>5312.9999999999991</v>
      </c>
      <c r="L231" s="278">
        <f t="shared" si="85"/>
        <v>1505.3499999999997</v>
      </c>
      <c r="M231" s="800"/>
      <c r="N231" s="511"/>
    </row>
    <row r="232" spans="1:14" s="24" customFormat="1">
      <c r="A232" s="641"/>
      <c r="B232" s="21" t="s">
        <v>1364</v>
      </c>
      <c r="C232" s="21" t="s">
        <v>1365</v>
      </c>
      <c r="D232" s="115" t="s">
        <v>5</v>
      </c>
      <c r="E232" s="22">
        <v>2</v>
      </c>
      <c r="F232" s="23">
        <v>3.56</v>
      </c>
      <c r="G232" s="11">
        <v>982.1</v>
      </c>
      <c r="H232" s="78">
        <f>I3</f>
        <v>0</v>
      </c>
      <c r="I232" s="19">
        <f t="shared" si="82"/>
        <v>982.1</v>
      </c>
      <c r="J232" s="264">
        <f t="shared" si="83"/>
        <v>1669.57</v>
      </c>
      <c r="K232" s="288">
        <f t="shared" si="84"/>
        <v>5892.6</v>
      </c>
      <c r="L232" s="278">
        <f t="shared" si="85"/>
        <v>1669.57</v>
      </c>
      <c r="M232" s="800"/>
      <c r="N232" s="511"/>
    </row>
    <row r="233" spans="1:14" s="24" customFormat="1">
      <c r="A233" s="641"/>
      <c r="B233" s="21" t="s">
        <v>1366</v>
      </c>
      <c r="C233" s="21" t="s">
        <v>1369</v>
      </c>
      <c r="D233" s="115" t="s">
        <v>5</v>
      </c>
      <c r="E233" s="22">
        <v>2</v>
      </c>
      <c r="F233" s="23">
        <v>3.86</v>
      </c>
      <c r="G233" s="11">
        <v>1014.3</v>
      </c>
      <c r="H233" s="78">
        <f>I3</f>
        <v>0</v>
      </c>
      <c r="I233" s="19">
        <f t="shared" si="82"/>
        <v>1014.3</v>
      </c>
      <c r="J233" s="264">
        <f t="shared" si="83"/>
        <v>1724.31</v>
      </c>
      <c r="K233" s="288">
        <f t="shared" si="84"/>
        <v>6085.7999999999993</v>
      </c>
      <c r="L233" s="278">
        <f t="shared" si="85"/>
        <v>1724.31</v>
      </c>
      <c r="M233" s="800"/>
      <c r="N233" s="511"/>
    </row>
    <row r="234" spans="1:14" s="24" customFormat="1">
      <c r="A234" s="641"/>
      <c r="B234" s="21" t="s">
        <v>1367</v>
      </c>
      <c r="C234" s="21" t="s">
        <v>1370</v>
      </c>
      <c r="D234" s="115" t="s">
        <v>5</v>
      </c>
      <c r="E234" s="22">
        <v>2</v>
      </c>
      <c r="F234" s="23">
        <v>3.96</v>
      </c>
      <c r="G234" s="11">
        <v>1046.5</v>
      </c>
      <c r="H234" s="78">
        <f>I3</f>
        <v>0</v>
      </c>
      <c r="I234" s="19">
        <f t="shared" si="82"/>
        <v>1046.5</v>
      </c>
      <c r="J234" s="264">
        <f t="shared" si="83"/>
        <v>1779.05</v>
      </c>
      <c r="K234" s="288">
        <f t="shared" si="84"/>
        <v>6279</v>
      </c>
      <c r="L234" s="278">
        <f t="shared" si="85"/>
        <v>1779.05</v>
      </c>
      <c r="M234" s="800"/>
      <c r="N234" s="511"/>
    </row>
    <row r="235" spans="1:14" s="24" customFormat="1">
      <c r="A235" s="641"/>
      <c r="B235" s="25" t="s">
        <v>1368</v>
      </c>
      <c r="C235" s="25" t="s">
        <v>1371</v>
      </c>
      <c r="D235" s="173" t="s">
        <v>5</v>
      </c>
      <c r="E235" s="168">
        <v>2</v>
      </c>
      <c r="F235" s="172">
        <v>4.5</v>
      </c>
      <c r="G235" s="30">
        <v>1143.0999999999999</v>
      </c>
      <c r="H235" s="119">
        <f>I3</f>
        <v>0</v>
      </c>
      <c r="I235" s="28">
        <f t="shared" si="82"/>
        <v>1143.0999999999999</v>
      </c>
      <c r="J235" s="353">
        <f t="shared" si="83"/>
        <v>1943.2699999999998</v>
      </c>
      <c r="K235" s="638">
        <f t="shared" si="84"/>
        <v>6858.5999999999995</v>
      </c>
      <c r="L235" s="354">
        <f t="shared" si="85"/>
        <v>1943.2699999999998</v>
      </c>
      <c r="M235" s="800"/>
      <c r="N235" s="511"/>
    </row>
    <row r="236" spans="1:14" s="5" customFormat="1" ht="38.25" customHeight="1" thickBot="1">
      <c r="A236" s="640"/>
      <c r="B236" s="1109" t="s">
        <v>1775</v>
      </c>
      <c r="C236" s="1085"/>
      <c r="D236" s="1085"/>
      <c r="E236" s="1085"/>
      <c r="F236" s="1085"/>
      <c r="G236" s="1085"/>
      <c r="H236" s="1085"/>
      <c r="I236" s="1085"/>
      <c r="J236" s="1085"/>
      <c r="K236" s="1085"/>
      <c r="L236" s="1085"/>
      <c r="M236" s="1086"/>
      <c r="N236" s="49"/>
    </row>
    <row r="237" spans="1:14" s="24" customFormat="1">
      <c r="A237" s="641"/>
      <c r="B237" s="21" t="s">
        <v>1372</v>
      </c>
      <c r="C237" s="21" t="s">
        <v>1373</v>
      </c>
      <c r="D237" s="115" t="s">
        <v>5</v>
      </c>
      <c r="E237" s="22">
        <v>2</v>
      </c>
      <c r="F237" s="23">
        <v>1.22</v>
      </c>
      <c r="G237" s="11">
        <v>434.7</v>
      </c>
      <c r="H237" s="78">
        <f>I3</f>
        <v>0</v>
      </c>
      <c r="I237" s="19">
        <f t="shared" ref="I237:I251" si="86">G237*(1-H237)</f>
        <v>434.7</v>
      </c>
      <c r="J237" s="264">
        <f t="shared" ref="J237:J251" si="87">I237*1.7</f>
        <v>738.99</v>
      </c>
      <c r="K237" s="288">
        <f t="shared" ref="K237:K251" si="88">I237*6</f>
        <v>2608.1999999999998</v>
      </c>
      <c r="L237" s="278">
        <f t="shared" ref="L237:L251" si="89">I237*1.7</f>
        <v>738.99</v>
      </c>
      <c r="M237" s="800"/>
      <c r="N237" s="511"/>
    </row>
    <row r="238" spans="1:14" s="24" customFormat="1">
      <c r="A238" s="641"/>
      <c r="B238" s="21" t="s">
        <v>552</v>
      </c>
      <c r="C238" s="21" t="s">
        <v>1114</v>
      </c>
      <c r="D238" s="115" t="s">
        <v>5</v>
      </c>
      <c r="E238" s="22">
        <v>2</v>
      </c>
      <c r="F238" s="23">
        <v>1.22</v>
      </c>
      <c r="G238" s="11">
        <v>499.09999999999997</v>
      </c>
      <c r="H238" s="78">
        <f>I3</f>
        <v>0</v>
      </c>
      <c r="I238" s="19">
        <f t="shared" si="86"/>
        <v>499.09999999999997</v>
      </c>
      <c r="J238" s="264">
        <f t="shared" si="87"/>
        <v>848.46999999999991</v>
      </c>
      <c r="K238" s="288">
        <f t="shared" si="88"/>
        <v>2994.6</v>
      </c>
      <c r="L238" s="278">
        <f t="shared" si="89"/>
        <v>848.46999999999991</v>
      </c>
      <c r="M238" s="800"/>
      <c r="N238" s="511"/>
    </row>
    <row r="239" spans="1:14" s="24" customFormat="1">
      <c r="A239" s="641"/>
      <c r="B239" s="21" t="s">
        <v>1374</v>
      </c>
      <c r="C239" s="21" t="s">
        <v>1375</v>
      </c>
      <c r="D239" s="115" t="s">
        <v>5</v>
      </c>
      <c r="E239" s="22">
        <v>2</v>
      </c>
      <c r="F239" s="23">
        <v>1.84</v>
      </c>
      <c r="G239" s="11">
        <v>563.5</v>
      </c>
      <c r="H239" s="78">
        <f>I3</f>
        <v>0</v>
      </c>
      <c r="I239" s="19">
        <f t="shared" si="86"/>
        <v>563.5</v>
      </c>
      <c r="J239" s="264">
        <f t="shared" si="87"/>
        <v>957.94999999999993</v>
      </c>
      <c r="K239" s="288">
        <f t="shared" si="88"/>
        <v>3381</v>
      </c>
      <c r="L239" s="278">
        <f t="shared" si="89"/>
        <v>957.94999999999993</v>
      </c>
      <c r="M239" s="800"/>
      <c r="N239" s="511"/>
    </row>
    <row r="240" spans="1:14" s="24" customFormat="1">
      <c r="A240" s="641"/>
      <c r="B240" s="21" t="s">
        <v>553</v>
      </c>
      <c r="C240" s="21" t="s">
        <v>1115</v>
      </c>
      <c r="D240" s="115" t="s">
        <v>5</v>
      </c>
      <c r="E240" s="22">
        <v>2</v>
      </c>
      <c r="F240" s="23">
        <v>2.44</v>
      </c>
      <c r="G240" s="11">
        <v>627.89999999999986</v>
      </c>
      <c r="H240" s="78">
        <f>I3</f>
        <v>0</v>
      </c>
      <c r="I240" s="19">
        <f t="shared" si="86"/>
        <v>627.89999999999986</v>
      </c>
      <c r="J240" s="264">
        <f t="shared" si="87"/>
        <v>1067.4299999999998</v>
      </c>
      <c r="K240" s="288">
        <f t="shared" si="88"/>
        <v>3767.3999999999992</v>
      </c>
      <c r="L240" s="278">
        <f t="shared" si="89"/>
        <v>1067.4299999999998</v>
      </c>
      <c r="M240" s="800"/>
      <c r="N240" s="511"/>
    </row>
    <row r="241" spans="1:14" s="24" customFormat="1">
      <c r="A241" s="641"/>
      <c r="B241" s="21" t="s">
        <v>554</v>
      </c>
      <c r="C241" s="21" t="s">
        <v>1116</v>
      </c>
      <c r="D241" s="115" t="s">
        <v>5</v>
      </c>
      <c r="E241" s="22">
        <v>2</v>
      </c>
      <c r="F241" s="23">
        <v>3.65</v>
      </c>
      <c r="G241" s="11">
        <v>756.69999999999993</v>
      </c>
      <c r="H241" s="78">
        <f>I3</f>
        <v>0</v>
      </c>
      <c r="I241" s="19">
        <f t="shared" si="86"/>
        <v>756.69999999999993</v>
      </c>
      <c r="J241" s="264">
        <f t="shared" si="87"/>
        <v>1286.3899999999999</v>
      </c>
      <c r="K241" s="288">
        <f t="shared" si="88"/>
        <v>4540.2</v>
      </c>
      <c r="L241" s="278">
        <f t="shared" si="89"/>
        <v>1286.3899999999999</v>
      </c>
      <c r="M241" s="800"/>
      <c r="N241" s="511"/>
    </row>
    <row r="242" spans="1:14" s="24" customFormat="1">
      <c r="A242" s="641"/>
      <c r="B242" s="21" t="s">
        <v>1376</v>
      </c>
      <c r="C242" s="21" t="s">
        <v>1377</v>
      </c>
      <c r="D242" s="115" t="s">
        <v>5</v>
      </c>
      <c r="E242" s="22">
        <v>2</v>
      </c>
      <c r="F242" s="23">
        <v>5.48</v>
      </c>
      <c r="G242" s="11">
        <v>885.49999999999989</v>
      </c>
      <c r="H242" s="78">
        <f>I3</f>
        <v>0</v>
      </c>
      <c r="I242" s="19">
        <f t="shared" si="86"/>
        <v>885.49999999999989</v>
      </c>
      <c r="J242" s="264">
        <f t="shared" si="87"/>
        <v>1505.3499999999997</v>
      </c>
      <c r="K242" s="288">
        <f t="shared" si="88"/>
        <v>5312.9999999999991</v>
      </c>
      <c r="L242" s="278">
        <f t="shared" si="89"/>
        <v>1505.3499999999997</v>
      </c>
      <c r="M242" s="800"/>
      <c r="N242" s="511"/>
    </row>
    <row r="243" spans="1:14" s="24" customFormat="1">
      <c r="A243" s="641"/>
      <c r="B243" s="21" t="s">
        <v>555</v>
      </c>
      <c r="C243" s="21" t="s">
        <v>1117</v>
      </c>
      <c r="D243" s="115" t="s">
        <v>5</v>
      </c>
      <c r="E243" s="22">
        <v>2</v>
      </c>
      <c r="F243" s="23">
        <v>6.7</v>
      </c>
      <c r="G243" s="11">
        <v>1014.3</v>
      </c>
      <c r="H243" s="78">
        <f>I3</f>
        <v>0</v>
      </c>
      <c r="I243" s="19">
        <f t="shared" si="86"/>
        <v>1014.3</v>
      </c>
      <c r="J243" s="264">
        <f t="shared" si="87"/>
        <v>1724.31</v>
      </c>
      <c r="K243" s="288">
        <f t="shared" si="88"/>
        <v>6085.7999999999993</v>
      </c>
      <c r="L243" s="278">
        <f t="shared" si="89"/>
        <v>1724.31</v>
      </c>
      <c r="M243" s="800"/>
      <c r="N243" s="511"/>
    </row>
    <row r="244" spans="1:14" s="24" customFormat="1">
      <c r="A244" s="641"/>
      <c r="B244" s="21" t="s">
        <v>1378</v>
      </c>
      <c r="C244" s="21" t="s">
        <v>1379</v>
      </c>
      <c r="D244" s="115" t="s">
        <v>5</v>
      </c>
      <c r="E244" s="22">
        <v>2</v>
      </c>
      <c r="F244" s="23">
        <v>1.84</v>
      </c>
      <c r="G244" s="11">
        <v>1207.4999999999998</v>
      </c>
      <c r="H244" s="78">
        <f>I3</f>
        <v>0</v>
      </c>
      <c r="I244" s="19">
        <f t="shared" si="86"/>
        <v>1207.4999999999998</v>
      </c>
      <c r="J244" s="264">
        <f t="shared" si="87"/>
        <v>2052.7499999999995</v>
      </c>
      <c r="K244" s="288">
        <f t="shared" si="88"/>
        <v>7244.9999999999982</v>
      </c>
      <c r="L244" s="278">
        <f t="shared" si="89"/>
        <v>2052.7499999999995</v>
      </c>
      <c r="M244" s="800"/>
      <c r="N244" s="511"/>
    </row>
    <row r="245" spans="1:14" s="24" customFormat="1">
      <c r="A245" s="641"/>
      <c r="B245" s="21" t="s">
        <v>556</v>
      </c>
      <c r="C245" s="21" t="s">
        <v>1118</v>
      </c>
      <c r="D245" s="115" t="s">
        <v>5</v>
      </c>
      <c r="E245" s="22">
        <v>2</v>
      </c>
      <c r="F245" s="23">
        <v>2.44</v>
      </c>
      <c r="G245" s="11">
        <v>1400.6999999999998</v>
      </c>
      <c r="H245" s="78">
        <f>I3</f>
        <v>0</v>
      </c>
      <c r="I245" s="19">
        <f t="shared" si="86"/>
        <v>1400.6999999999998</v>
      </c>
      <c r="J245" s="264">
        <f t="shared" si="87"/>
        <v>2381.1899999999996</v>
      </c>
      <c r="K245" s="288">
        <f t="shared" si="88"/>
        <v>8404.1999999999989</v>
      </c>
      <c r="L245" s="278">
        <f t="shared" si="89"/>
        <v>2381.1899999999996</v>
      </c>
      <c r="M245" s="800"/>
      <c r="N245" s="511"/>
    </row>
    <row r="246" spans="1:14" s="24" customFormat="1">
      <c r="A246" s="641"/>
      <c r="B246" s="21" t="s">
        <v>1380</v>
      </c>
      <c r="C246" s="21" t="s">
        <v>1381</v>
      </c>
      <c r="D246" s="115" t="s">
        <v>5</v>
      </c>
      <c r="E246" s="22">
        <v>2</v>
      </c>
      <c r="F246" s="23">
        <v>3.65</v>
      </c>
      <c r="G246" s="11">
        <v>1529.5</v>
      </c>
      <c r="H246" s="78">
        <f>I3</f>
        <v>0</v>
      </c>
      <c r="I246" s="19">
        <f t="shared" si="86"/>
        <v>1529.5</v>
      </c>
      <c r="J246" s="264">
        <f t="shared" si="87"/>
        <v>2600.15</v>
      </c>
      <c r="K246" s="288">
        <f t="shared" si="88"/>
        <v>9177</v>
      </c>
      <c r="L246" s="278">
        <f t="shared" si="89"/>
        <v>2600.15</v>
      </c>
      <c r="M246" s="800"/>
      <c r="N246" s="511"/>
    </row>
    <row r="247" spans="1:14" s="24" customFormat="1">
      <c r="A247" s="641"/>
      <c r="B247" s="21" t="s">
        <v>557</v>
      </c>
      <c r="C247" s="21" t="s">
        <v>1119</v>
      </c>
      <c r="D247" s="115" t="s">
        <v>5</v>
      </c>
      <c r="E247" s="22">
        <v>2</v>
      </c>
      <c r="F247" s="23">
        <v>2.44</v>
      </c>
      <c r="G247" s="11">
        <v>1658.3</v>
      </c>
      <c r="H247" s="78">
        <f>I3</f>
        <v>0</v>
      </c>
      <c r="I247" s="19">
        <f t="shared" si="86"/>
        <v>1658.3</v>
      </c>
      <c r="J247" s="264">
        <f t="shared" si="87"/>
        <v>2819.1099999999997</v>
      </c>
      <c r="K247" s="288">
        <f t="shared" si="88"/>
        <v>9949.7999999999993</v>
      </c>
      <c r="L247" s="278">
        <f t="shared" si="89"/>
        <v>2819.1099999999997</v>
      </c>
      <c r="M247" s="800"/>
      <c r="N247" s="511"/>
    </row>
    <row r="248" spans="1:14" s="24" customFormat="1">
      <c r="A248" s="641"/>
      <c r="B248" s="21" t="s">
        <v>1382</v>
      </c>
      <c r="C248" s="21" t="s">
        <v>1383</v>
      </c>
      <c r="D248" s="115" t="s">
        <v>5</v>
      </c>
      <c r="E248" s="22">
        <v>2</v>
      </c>
      <c r="F248" s="23">
        <v>1.84</v>
      </c>
      <c r="G248" s="11">
        <v>1851.4999999999998</v>
      </c>
      <c r="H248" s="78">
        <f>I3</f>
        <v>0</v>
      </c>
      <c r="I248" s="19">
        <f t="shared" si="86"/>
        <v>1851.4999999999998</v>
      </c>
      <c r="J248" s="264">
        <f t="shared" si="87"/>
        <v>3147.5499999999997</v>
      </c>
      <c r="K248" s="288">
        <f t="shared" si="88"/>
        <v>11108.999999999998</v>
      </c>
      <c r="L248" s="278">
        <f t="shared" si="89"/>
        <v>3147.5499999999997</v>
      </c>
      <c r="M248" s="800"/>
      <c r="N248" s="511"/>
    </row>
    <row r="249" spans="1:14" s="24" customFormat="1">
      <c r="A249" s="641"/>
      <c r="B249" s="21" t="s">
        <v>1384</v>
      </c>
      <c r="C249" s="21" t="s">
        <v>1385</v>
      </c>
      <c r="D249" s="115" t="s">
        <v>5</v>
      </c>
      <c r="E249" s="22">
        <v>2</v>
      </c>
      <c r="F249" s="23">
        <v>2.44</v>
      </c>
      <c r="G249" s="11">
        <v>1915.8999999999999</v>
      </c>
      <c r="H249" s="78">
        <f>I3</f>
        <v>0</v>
      </c>
      <c r="I249" s="19">
        <f t="shared" si="86"/>
        <v>1915.8999999999999</v>
      </c>
      <c r="J249" s="264">
        <f t="shared" si="87"/>
        <v>3257.0299999999997</v>
      </c>
      <c r="K249" s="288">
        <f t="shared" si="88"/>
        <v>11495.4</v>
      </c>
      <c r="L249" s="278">
        <f t="shared" si="89"/>
        <v>3257.0299999999997</v>
      </c>
      <c r="M249" s="800"/>
      <c r="N249" s="511"/>
    </row>
    <row r="250" spans="1:14" s="24" customFormat="1">
      <c r="A250" s="641"/>
      <c r="B250" s="21" t="s">
        <v>1386</v>
      </c>
      <c r="C250" s="21" t="s">
        <v>1387</v>
      </c>
      <c r="D250" s="115" t="s">
        <v>5</v>
      </c>
      <c r="E250" s="22">
        <v>2</v>
      </c>
      <c r="F250" s="23">
        <v>3.65</v>
      </c>
      <c r="G250" s="11">
        <v>1980.2999999999997</v>
      </c>
      <c r="H250" s="78">
        <f>I3</f>
        <v>0</v>
      </c>
      <c r="I250" s="19">
        <f t="shared" si="86"/>
        <v>1980.2999999999997</v>
      </c>
      <c r="J250" s="264">
        <f t="shared" si="87"/>
        <v>3366.5099999999993</v>
      </c>
      <c r="K250" s="288">
        <f t="shared" si="88"/>
        <v>11881.8</v>
      </c>
      <c r="L250" s="278">
        <f t="shared" si="89"/>
        <v>3366.5099999999993</v>
      </c>
      <c r="M250" s="800"/>
      <c r="N250" s="511"/>
    </row>
    <row r="251" spans="1:14" s="24" customFormat="1">
      <c r="A251" s="641"/>
      <c r="B251" s="25" t="s">
        <v>1388</v>
      </c>
      <c r="C251" s="25" t="s">
        <v>1389</v>
      </c>
      <c r="D251" s="173" t="s">
        <v>5</v>
      </c>
      <c r="E251" s="168">
        <v>2</v>
      </c>
      <c r="F251" s="172">
        <v>5.48</v>
      </c>
      <c r="G251" s="30">
        <v>2173.5</v>
      </c>
      <c r="H251" s="119">
        <f>I3</f>
        <v>0</v>
      </c>
      <c r="I251" s="28">
        <f t="shared" si="86"/>
        <v>2173.5</v>
      </c>
      <c r="J251" s="353">
        <f t="shared" si="87"/>
        <v>3694.95</v>
      </c>
      <c r="K251" s="638">
        <f t="shared" si="88"/>
        <v>13041</v>
      </c>
      <c r="L251" s="354">
        <f t="shared" si="89"/>
        <v>3694.95</v>
      </c>
      <c r="M251" s="800"/>
      <c r="N251" s="511"/>
    </row>
    <row r="252" spans="1:14" s="5" customFormat="1" ht="38.25" customHeight="1" thickBot="1">
      <c r="A252" s="640"/>
      <c r="B252" s="1109" t="s">
        <v>1511</v>
      </c>
      <c r="C252" s="1085"/>
      <c r="D252" s="1085"/>
      <c r="E252" s="1085"/>
      <c r="F252" s="1085"/>
      <c r="G252" s="1085"/>
      <c r="H252" s="1085"/>
      <c r="I252" s="1085"/>
      <c r="J252" s="1085"/>
      <c r="K252" s="1085"/>
      <c r="L252" s="1085"/>
      <c r="M252" s="1086"/>
      <c r="N252" s="49"/>
    </row>
    <row r="253" spans="1:14" s="24" customFormat="1">
      <c r="A253" s="641"/>
      <c r="B253" s="21" t="s">
        <v>1476</v>
      </c>
      <c r="C253" s="127" t="s">
        <v>1477</v>
      </c>
      <c r="D253" s="169" t="s">
        <v>5</v>
      </c>
      <c r="E253" s="151">
        <v>2</v>
      </c>
      <c r="F253" s="152">
        <v>1.496</v>
      </c>
      <c r="G253" s="11">
        <v>403.65</v>
      </c>
      <c r="H253" s="153">
        <f>I3</f>
        <v>0</v>
      </c>
      <c r="I253" s="19">
        <f t="shared" ref="I253:I267" si="90">G253*(1-H253)</f>
        <v>403.65</v>
      </c>
      <c r="J253" s="264">
        <f t="shared" ref="J253:J267" si="91">I253*1.7</f>
        <v>686.20499999999993</v>
      </c>
      <c r="K253" s="288">
        <f t="shared" ref="K253:K267" si="92">I253*6</f>
        <v>2421.8999999999996</v>
      </c>
      <c r="L253" s="278">
        <f t="shared" ref="L253:L267" si="93">I253*1.7</f>
        <v>686.20499999999993</v>
      </c>
      <c r="M253" s="800"/>
      <c r="N253" s="511"/>
    </row>
    <row r="254" spans="1:14" s="24" customFormat="1">
      <c r="A254" s="641"/>
      <c r="B254" s="21" t="s">
        <v>1462</v>
      </c>
      <c r="C254" s="127" t="s">
        <v>1478</v>
      </c>
      <c r="D254" s="169" t="s">
        <v>5</v>
      </c>
      <c r="E254" s="151">
        <v>2</v>
      </c>
      <c r="F254" s="152">
        <v>1.8280000000000001</v>
      </c>
      <c r="G254" s="11">
        <v>463.45</v>
      </c>
      <c r="H254" s="153">
        <f>I3</f>
        <v>0</v>
      </c>
      <c r="I254" s="19">
        <f t="shared" si="90"/>
        <v>463.45</v>
      </c>
      <c r="J254" s="264">
        <f t="shared" si="91"/>
        <v>787.86500000000001</v>
      </c>
      <c r="K254" s="288">
        <f t="shared" si="92"/>
        <v>2780.7</v>
      </c>
      <c r="L254" s="278">
        <f t="shared" si="93"/>
        <v>787.86500000000001</v>
      </c>
      <c r="M254" s="800"/>
      <c r="N254" s="511"/>
    </row>
    <row r="255" spans="1:14" s="24" customFormat="1">
      <c r="A255" s="641"/>
      <c r="B255" s="21" t="s">
        <v>1463</v>
      </c>
      <c r="C255" s="127" t="s">
        <v>1479</v>
      </c>
      <c r="D255" s="169" t="s">
        <v>5</v>
      </c>
      <c r="E255" s="151">
        <v>2</v>
      </c>
      <c r="F255" s="152">
        <v>2.16</v>
      </c>
      <c r="G255" s="11">
        <v>523.25</v>
      </c>
      <c r="H255" s="153">
        <f>I3</f>
        <v>0</v>
      </c>
      <c r="I255" s="19">
        <f t="shared" si="90"/>
        <v>523.25</v>
      </c>
      <c r="J255" s="264">
        <f t="shared" si="91"/>
        <v>889.52499999999998</v>
      </c>
      <c r="K255" s="288">
        <f t="shared" si="92"/>
        <v>3139.5</v>
      </c>
      <c r="L255" s="278">
        <f t="shared" si="93"/>
        <v>889.52499999999998</v>
      </c>
      <c r="M255" s="800"/>
      <c r="N255" s="511"/>
    </row>
    <row r="256" spans="1:14" s="24" customFormat="1">
      <c r="A256" s="641"/>
      <c r="B256" s="21" t="s">
        <v>1464</v>
      </c>
      <c r="C256" s="21" t="s">
        <v>1480</v>
      </c>
      <c r="D256" s="115" t="s">
        <v>5</v>
      </c>
      <c r="E256" s="22">
        <v>2</v>
      </c>
      <c r="F256" s="23">
        <v>2.492</v>
      </c>
      <c r="G256" s="11">
        <v>583.04999999999995</v>
      </c>
      <c r="H256" s="78">
        <f>I3</f>
        <v>0</v>
      </c>
      <c r="I256" s="19">
        <f t="shared" si="90"/>
        <v>583.04999999999995</v>
      </c>
      <c r="J256" s="264">
        <f t="shared" si="91"/>
        <v>991.18499999999995</v>
      </c>
      <c r="K256" s="288">
        <f t="shared" si="92"/>
        <v>3498.2999999999997</v>
      </c>
      <c r="L256" s="278">
        <f t="shared" si="93"/>
        <v>991.18499999999995</v>
      </c>
      <c r="M256" s="800"/>
      <c r="N256" s="511"/>
    </row>
    <row r="257" spans="1:14" s="24" customFormat="1">
      <c r="A257" s="641"/>
      <c r="B257" s="21" t="s">
        <v>1465</v>
      </c>
      <c r="C257" s="21" t="s">
        <v>1481</v>
      </c>
      <c r="D257" s="115" t="s">
        <v>5</v>
      </c>
      <c r="E257" s="22">
        <v>2</v>
      </c>
      <c r="F257" s="23">
        <v>3.1560000000000001</v>
      </c>
      <c r="G257" s="11">
        <v>702.65</v>
      </c>
      <c r="H257" s="78">
        <f>I3</f>
        <v>0</v>
      </c>
      <c r="I257" s="19">
        <f t="shared" si="90"/>
        <v>702.65</v>
      </c>
      <c r="J257" s="264">
        <f t="shared" si="91"/>
        <v>1194.5049999999999</v>
      </c>
      <c r="K257" s="288">
        <f t="shared" si="92"/>
        <v>4215.8999999999996</v>
      </c>
      <c r="L257" s="278">
        <f t="shared" si="93"/>
        <v>1194.5049999999999</v>
      </c>
      <c r="M257" s="800"/>
      <c r="N257" s="511"/>
    </row>
    <row r="258" spans="1:14" s="24" customFormat="1">
      <c r="A258" s="641"/>
      <c r="B258" s="21" t="s">
        <v>1466</v>
      </c>
      <c r="C258" s="21" t="s">
        <v>1482</v>
      </c>
      <c r="D258" s="115" t="s">
        <v>5</v>
      </c>
      <c r="E258" s="22">
        <v>2</v>
      </c>
      <c r="F258" s="23">
        <v>3.8200000000000003</v>
      </c>
      <c r="G258" s="11">
        <v>822.25</v>
      </c>
      <c r="H258" s="78">
        <f>I3</f>
        <v>0</v>
      </c>
      <c r="I258" s="19">
        <f t="shared" si="90"/>
        <v>822.25</v>
      </c>
      <c r="J258" s="264">
        <f t="shared" si="91"/>
        <v>1397.825</v>
      </c>
      <c r="K258" s="288">
        <f t="shared" si="92"/>
        <v>4933.5</v>
      </c>
      <c r="L258" s="278">
        <f t="shared" si="93"/>
        <v>1397.825</v>
      </c>
      <c r="M258" s="800"/>
      <c r="N258" s="511"/>
    </row>
    <row r="259" spans="1:14" s="24" customFormat="1">
      <c r="A259" s="641"/>
      <c r="B259" s="21" t="s">
        <v>1467</v>
      </c>
      <c r="C259" s="21" t="s">
        <v>1483</v>
      </c>
      <c r="D259" s="115" t="s">
        <v>5</v>
      </c>
      <c r="E259" s="22">
        <v>2</v>
      </c>
      <c r="F259" s="23">
        <v>4.484</v>
      </c>
      <c r="G259" s="11">
        <v>941.84999999999991</v>
      </c>
      <c r="H259" s="78">
        <f>I3</f>
        <v>0</v>
      </c>
      <c r="I259" s="19">
        <f t="shared" si="90"/>
        <v>941.84999999999991</v>
      </c>
      <c r="J259" s="264">
        <f t="shared" si="91"/>
        <v>1601.1449999999998</v>
      </c>
      <c r="K259" s="288">
        <f t="shared" si="92"/>
        <v>5651.0999999999995</v>
      </c>
      <c r="L259" s="278">
        <f t="shared" si="93"/>
        <v>1601.1449999999998</v>
      </c>
      <c r="M259" s="800"/>
      <c r="N259" s="511"/>
    </row>
    <row r="260" spans="1:14" s="24" customFormat="1">
      <c r="A260" s="641"/>
      <c r="B260" s="21" t="s">
        <v>1468</v>
      </c>
      <c r="C260" s="21" t="s">
        <v>1484</v>
      </c>
      <c r="D260" s="115" t="s">
        <v>5</v>
      </c>
      <c r="E260" s="22">
        <v>2</v>
      </c>
      <c r="F260" s="23">
        <v>5.48</v>
      </c>
      <c r="G260" s="11">
        <v>1121.2499999999998</v>
      </c>
      <c r="H260" s="78">
        <f>I3</f>
        <v>0</v>
      </c>
      <c r="I260" s="19">
        <f t="shared" si="90"/>
        <v>1121.2499999999998</v>
      </c>
      <c r="J260" s="264">
        <f t="shared" si="91"/>
        <v>1906.1249999999995</v>
      </c>
      <c r="K260" s="288">
        <f t="shared" si="92"/>
        <v>6727.4999999999982</v>
      </c>
      <c r="L260" s="278">
        <f t="shared" si="93"/>
        <v>1906.1249999999995</v>
      </c>
      <c r="M260" s="800"/>
      <c r="N260" s="511"/>
    </row>
    <row r="261" spans="1:14" s="24" customFormat="1">
      <c r="A261" s="641"/>
      <c r="B261" s="21" t="s">
        <v>1469</v>
      </c>
      <c r="C261" s="21" t="s">
        <v>1485</v>
      </c>
      <c r="D261" s="115" t="s">
        <v>5</v>
      </c>
      <c r="E261" s="22">
        <v>2</v>
      </c>
      <c r="F261" s="23">
        <v>6.476</v>
      </c>
      <c r="G261" s="11">
        <v>1300.6499999999999</v>
      </c>
      <c r="H261" s="78">
        <f>I3</f>
        <v>0</v>
      </c>
      <c r="I261" s="19">
        <f t="shared" si="90"/>
        <v>1300.6499999999999</v>
      </c>
      <c r="J261" s="264">
        <f t="shared" si="91"/>
        <v>2211.1049999999996</v>
      </c>
      <c r="K261" s="288">
        <f t="shared" si="92"/>
        <v>7803.9</v>
      </c>
      <c r="L261" s="278">
        <f t="shared" si="93"/>
        <v>2211.1049999999996</v>
      </c>
      <c r="M261" s="800"/>
      <c r="N261" s="511"/>
    </row>
    <row r="262" spans="1:14" s="24" customFormat="1">
      <c r="A262" s="641"/>
      <c r="B262" s="21" t="s">
        <v>1470</v>
      </c>
      <c r="C262" s="21" t="s">
        <v>1486</v>
      </c>
      <c r="D262" s="115" t="s">
        <v>5</v>
      </c>
      <c r="E262" s="22">
        <v>2</v>
      </c>
      <c r="F262" s="23">
        <v>7.1400000000000006</v>
      </c>
      <c r="G262" s="11">
        <v>1420.25</v>
      </c>
      <c r="H262" s="78">
        <f>I3</f>
        <v>0</v>
      </c>
      <c r="I262" s="19">
        <f t="shared" si="90"/>
        <v>1420.25</v>
      </c>
      <c r="J262" s="264">
        <f t="shared" si="91"/>
        <v>2414.4249999999997</v>
      </c>
      <c r="K262" s="288">
        <f t="shared" si="92"/>
        <v>8521.5</v>
      </c>
      <c r="L262" s="278">
        <f t="shared" si="93"/>
        <v>2414.4249999999997</v>
      </c>
      <c r="M262" s="800"/>
      <c r="N262" s="511"/>
    </row>
    <row r="263" spans="1:14" s="24" customFormat="1">
      <c r="A263" s="641"/>
      <c r="B263" s="21" t="s">
        <v>1471</v>
      </c>
      <c r="C263" s="21" t="s">
        <v>1487</v>
      </c>
      <c r="D263" s="115" t="s">
        <v>5</v>
      </c>
      <c r="E263" s="22">
        <v>2</v>
      </c>
      <c r="F263" s="23">
        <v>7.8040000000000003</v>
      </c>
      <c r="G263" s="11">
        <v>1539.85</v>
      </c>
      <c r="H263" s="78">
        <f>I3</f>
        <v>0</v>
      </c>
      <c r="I263" s="19">
        <f t="shared" si="90"/>
        <v>1539.85</v>
      </c>
      <c r="J263" s="264">
        <f t="shared" si="91"/>
        <v>2617.7449999999999</v>
      </c>
      <c r="K263" s="288">
        <f t="shared" si="92"/>
        <v>9239.0999999999985</v>
      </c>
      <c r="L263" s="278">
        <f t="shared" si="93"/>
        <v>2617.7449999999999</v>
      </c>
      <c r="M263" s="800"/>
      <c r="N263" s="511"/>
    </row>
    <row r="264" spans="1:14" s="24" customFormat="1">
      <c r="A264" s="641"/>
      <c r="B264" s="21" t="s">
        <v>1472</v>
      </c>
      <c r="C264" s="21" t="s">
        <v>1488</v>
      </c>
      <c r="D264" s="115" t="s">
        <v>5</v>
      </c>
      <c r="E264" s="22">
        <v>2</v>
      </c>
      <c r="F264" s="23">
        <v>8.8000000000000007</v>
      </c>
      <c r="G264" s="11">
        <v>1719.25</v>
      </c>
      <c r="H264" s="78">
        <f>I3</f>
        <v>0</v>
      </c>
      <c r="I264" s="19">
        <f t="shared" si="90"/>
        <v>1719.25</v>
      </c>
      <c r="J264" s="264">
        <f t="shared" si="91"/>
        <v>2922.7249999999999</v>
      </c>
      <c r="K264" s="288">
        <f t="shared" si="92"/>
        <v>10315.5</v>
      </c>
      <c r="L264" s="278">
        <f t="shared" si="93"/>
        <v>2922.7249999999999</v>
      </c>
      <c r="M264" s="800"/>
      <c r="N264" s="511"/>
    </row>
    <row r="265" spans="1:14" s="24" customFormat="1">
      <c r="A265" s="641"/>
      <c r="B265" s="21" t="s">
        <v>1473</v>
      </c>
      <c r="C265" s="21" t="s">
        <v>1489</v>
      </c>
      <c r="D265" s="115" t="s">
        <v>5</v>
      </c>
      <c r="E265" s="22">
        <v>2</v>
      </c>
      <c r="F265" s="23">
        <v>9.1319999999999997</v>
      </c>
      <c r="G265" s="11">
        <v>1779.05</v>
      </c>
      <c r="H265" s="78">
        <f>I3</f>
        <v>0</v>
      </c>
      <c r="I265" s="19">
        <f t="shared" si="90"/>
        <v>1779.05</v>
      </c>
      <c r="J265" s="264">
        <f t="shared" si="91"/>
        <v>3024.3849999999998</v>
      </c>
      <c r="K265" s="288">
        <f t="shared" si="92"/>
        <v>10674.3</v>
      </c>
      <c r="L265" s="278">
        <f t="shared" si="93"/>
        <v>3024.3849999999998</v>
      </c>
      <c r="M265" s="800"/>
      <c r="N265" s="511"/>
    </row>
    <row r="266" spans="1:14" s="24" customFormat="1">
      <c r="A266" s="641"/>
      <c r="B266" s="21" t="s">
        <v>1474</v>
      </c>
      <c r="C266" s="25" t="s">
        <v>1490</v>
      </c>
      <c r="D266" s="173" t="s">
        <v>5</v>
      </c>
      <c r="E266" s="168">
        <v>2</v>
      </c>
      <c r="F266" s="172">
        <v>9.4640000000000004</v>
      </c>
      <c r="G266" s="30">
        <v>1838.85</v>
      </c>
      <c r="H266" s="119">
        <f>I3</f>
        <v>0</v>
      </c>
      <c r="I266" s="28">
        <f t="shared" si="90"/>
        <v>1838.85</v>
      </c>
      <c r="J266" s="353">
        <f t="shared" si="91"/>
        <v>3126.0449999999996</v>
      </c>
      <c r="K266" s="638">
        <f t="shared" si="92"/>
        <v>11033.099999999999</v>
      </c>
      <c r="L266" s="354">
        <f t="shared" si="93"/>
        <v>3126.0449999999996</v>
      </c>
      <c r="M266" s="800"/>
      <c r="N266" s="511"/>
    </row>
    <row r="267" spans="1:14" s="24" customFormat="1">
      <c r="A267" s="641"/>
      <c r="B267" s="21" t="s">
        <v>1475</v>
      </c>
      <c r="C267" s="21" t="s">
        <v>1491</v>
      </c>
      <c r="D267" s="115" t="s">
        <v>5</v>
      </c>
      <c r="E267" s="22">
        <v>2</v>
      </c>
      <c r="F267" s="23">
        <v>10.46</v>
      </c>
      <c r="G267" s="14">
        <v>2018.25</v>
      </c>
      <c r="H267" s="78">
        <f>I3</f>
        <v>0</v>
      </c>
      <c r="I267" s="29">
        <f t="shared" si="90"/>
        <v>2018.25</v>
      </c>
      <c r="J267" s="265">
        <f t="shared" si="91"/>
        <v>3431.0250000000001</v>
      </c>
      <c r="K267" s="284">
        <f t="shared" si="92"/>
        <v>12109.5</v>
      </c>
      <c r="L267" s="281">
        <f t="shared" si="93"/>
        <v>3431.0250000000001</v>
      </c>
      <c r="M267" s="21"/>
      <c r="N267" s="511"/>
    </row>
    <row r="268" spans="1:14" s="5" customFormat="1" ht="17.25" customHeight="1">
      <c r="A268" s="1102"/>
      <c r="B268" s="1102"/>
      <c r="C268" s="1102"/>
      <c r="D268" s="1102"/>
      <c r="E268" s="1102"/>
      <c r="F268" s="1102"/>
      <c r="G268" s="1102"/>
      <c r="H268" s="1102"/>
      <c r="I268" s="1102"/>
      <c r="J268" s="1102"/>
      <c r="K268" s="1102"/>
      <c r="L268" s="1102"/>
      <c r="M268" s="1102"/>
      <c r="N268" s="639"/>
    </row>
  </sheetData>
  <mergeCells count="23">
    <mergeCell ref="B1:C1"/>
    <mergeCell ref="D1:M1"/>
    <mergeCell ref="B4:M4"/>
    <mergeCell ref="B6:M6"/>
    <mergeCell ref="A268:M268"/>
    <mergeCell ref="B98:M98"/>
    <mergeCell ref="B125:M125"/>
    <mergeCell ref="B164:M164"/>
    <mergeCell ref="B203:M203"/>
    <mergeCell ref="B220:M220"/>
    <mergeCell ref="B236:M236"/>
    <mergeCell ref="B252:M252"/>
    <mergeCell ref="B82:M82"/>
    <mergeCell ref="A2:A3"/>
    <mergeCell ref="B2:B3"/>
    <mergeCell ref="C2:C3"/>
    <mergeCell ref="B22:M22"/>
    <mergeCell ref="B67:M67"/>
    <mergeCell ref="I3:L3"/>
    <mergeCell ref="D2:D3"/>
    <mergeCell ref="E2:E3"/>
    <mergeCell ref="F2:F3"/>
    <mergeCell ref="G2:G3"/>
  </mergeCells>
  <hyperlinks>
    <hyperlink ref="M2" location="Оглавление!A1" display="Оглавление &gt;&gt;&gt;&gt;"/>
    <hyperlink ref="M3" location="Фотооглавление!A1" display="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9900"/>
    <outlinePr summaryBelow="0" summaryRight="0"/>
    <pageSetUpPr autoPageBreaks="0"/>
  </sheetPr>
  <dimension ref="A1:N20"/>
  <sheetViews>
    <sheetView showGridLines="0" workbookViewId="0">
      <pane ySplit="3" topLeftCell="A4" activePane="bottomLeft" state="frozen"/>
      <selection activeCell="C25" sqref="C25"/>
      <selection pane="bottomLeft" activeCell="Q6" sqref="Q6"/>
    </sheetView>
  </sheetViews>
  <sheetFormatPr defaultRowHeight="12.75"/>
  <cols>
    <col min="1" max="1" width="1.85546875" style="445" customWidth="1"/>
    <col min="2" max="2" width="10.28515625" style="446" customWidth="1"/>
    <col min="3" max="3" width="57.28515625" style="445" bestFit="1" customWidth="1"/>
    <col min="4" max="4" width="3" style="446" customWidth="1"/>
    <col min="5" max="5" width="2.85546875" style="446" customWidth="1"/>
    <col min="6" max="6" width="4.28515625" style="447" customWidth="1"/>
    <col min="7" max="7" width="7" style="446" customWidth="1"/>
    <col min="8" max="8" width="4" style="448" hidden="1" customWidth="1"/>
    <col min="9" max="9" width="7.5703125" style="446" customWidth="1"/>
    <col min="10" max="10" width="7.140625" style="446" customWidth="1"/>
    <col min="11" max="11" width="8" style="446" customWidth="1"/>
    <col min="12" max="12" width="8.140625" style="446" customWidth="1"/>
    <col min="13" max="13" width="15.7109375" style="449" customWidth="1"/>
    <col min="14" max="14" width="4" style="121" customWidth="1"/>
    <col min="15" max="16384" width="9.140625" style="444"/>
  </cols>
  <sheetData>
    <row r="1" spans="1:14" s="1" customFormat="1" ht="72" customHeight="1">
      <c r="A1" s="117"/>
      <c r="B1" s="1120"/>
      <c r="C1" s="1121"/>
      <c r="D1" s="1122" t="s">
        <v>3840</v>
      </c>
      <c r="E1" s="1123"/>
      <c r="F1" s="1123"/>
      <c r="G1" s="1123"/>
      <c r="H1" s="1123"/>
      <c r="I1" s="1123"/>
      <c r="J1" s="1123"/>
      <c r="K1" s="1123"/>
      <c r="L1" s="1123"/>
      <c r="M1" s="1124"/>
      <c r="N1" s="509"/>
    </row>
    <row r="2" spans="1:14" s="7" customFormat="1" ht="38.25" customHeight="1">
      <c r="A2" s="1116" t="s">
        <v>0</v>
      </c>
      <c r="B2" s="1008" t="s">
        <v>1</v>
      </c>
      <c r="C2" s="1008" t="s">
        <v>2</v>
      </c>
      <c r="D2" s="1019" t="s">
        <v>3</v>
      </c>
      <c r="E2" s="1019" t="s">
        <v>76</v>
      </c>
      <c r="F2" s="1021" t="s">
        <v>100</v>
      </c>
      <c r="G2" s="1019" t="s">
        <v>99</v>
      </c>
      <c r="H2" s="1118"/>
      <c r="I2" s="928" t="s">
        <v>2417</v>
      </c>
      <c r="J2" s="927" t="s">
        <v>2423</v>
      </c>
      <c r="K2" s="930" t="s">
        <v>2424</v>
      </c>
      <c r="L2" s="816" t="s">
        <v>2425</v>
      </c>
      <c r="M2" s="757" t="s">
        <v>123</v>
      </c>
      <c r="N2" s="510"/>
    </row>
    <row r="3" spans="1:14" s="7" customFormat="1" ht="39.75" customHeight="1">
      <c r="A3" s="1117"/>
      <c r="B3" s="1008"/>
      <c r="C3" s="1008"/>
      <c r="D3" s="1066"/>
      <c r="E3" s="1066"/>
      <c r="F3" s="1067"/>
      <c r="G3" s="1066"/>
      <c r="H3" s="1119"/>
      <c r="I3" s="1009">
        <f>Оглавление!D3</f>
        <v>0</v>
      </c>
      <c r="J3" s="1010"/>
      <c r="K3" s="1010"/>
      <c r="L3" s="1011"/>
      <c r="M3" s="560" t="s">
        <v>3846</v>
      </c>
      <c r="N3" s="510"/>
    </row>
    <row r="4" spans="1:14" s="5" customFormat="1" ht="43.5" customHeight="1">
      <c r="A4" s="609"/>
      <c r="B4" s="996" t="s">
        <v>1757</v>
      </c>
      <c r="C4" s="996"/>
      <c r="D4" s="996"/>
      <c r="E4" s="996"/>
      <c r="F4" s="996"/>
      <c r="G4" s="996"/>
      <c r="H4" s="996"/>
      <c r="I4" s="996"/>
      <c r="J4" s="996"/>
      <c r="K4" s="996"/>
      <c r="L4" s="996"/>
      <c r="M4" s="996"/>
      <c r="N4" s="49"/>
    </row>
    <row r="5" spans="1:14" s="24" customFormat="1" ht="117" customHeight="1">
      <c r="A5" s="503"/>
      <c r="B5" s="21" t="s">
        <v>2783</v>
      </c>
      <c r="C5" s="330" t="s">
        <v>3786</v>
      </c>
      <c r="D5" s="115" t="s">
        <v>5</v>
      </c>
      <c r="E5" s="22">
        <v>2</v>
      </c>
      <c r="F5" s="23">
        <v>0.4</v>
      </c>
      <c r="G5" s="14">
        <v>146.16</v>
      </c>
      <c r="H5" s="78">
        <f>I3</f>
        <v>0</v>
      </c>
      <c r="I5" s="29">
        <f t="shared" ref="I5:I11" si="0">G5*(1-H5)</f>
        <v>146.16</v>
      </c>
      <c r="J5" s="265">
        <f t="shared" ref="J5:J11" si="1">I5*1.7</f>
        <v>248.47199999999998</v>
      </c>
      <c r="K5" s="284">
        <f t="shared" ref="K5:K15" si="2">I5*6</f>
        <v>876.96</v>
      </c>
      <c r="L5" s="281">
        <f t="shared" ref="L5:L15" si="3">I5*1.7</f>
        <v>248.47199999999998</v>
      </c>
      <c r="M5" s="21"/>
      <c r="N5" s="511"/>
    </row>
    <row r="6" spans="1:14" s="24" customFormat="1" ht="117" customHeight="1">
      <c r="A6" s="503"/>
      <c r="B6" s="21" t="s">
        <v>2291</v>
      </c>
      <c r="C6" s="330" t="s">
        <v>3787</v>
      </c>
      <c r="D6" s="115" t="s">
        <v>5</v>
      </c>
      <c r="E6" s="22">
        <v>2</v>
      </c>
      <c r="F6" s="23">
        <v>0.48</v>
      </c>
      <c r="G6" s="14">
        <v>148.47999999999999</v>
      </c>
      <c r="H6" s="78">
        <f>I3</f>
        <v>0</v>
      </c>
      <c r="I6" s="29">
        <f t="shared" si="0"/>
        <v>148.47999999999999</v>
      </c>
      <c r="J6" s="265">
        <f t="shared" si="1"/>
        <v>252.41599999999997</v>
      </c>
      <c r="K6" s="284">
        <f t="shared" si="2"/>
        <v>890.87999999999988</v>
      </c>
      <c r="L6" s="281">
        <f t="shared" si="3"/>
        <v>252.41599999999997</v>
      </c>
      <c r="M6" s="21"/>
      <c r="N6" s="511"/>
    </row>
    <row r="7" spans="1:14" s="24" customFormat="1" ht="117" customHeight="1">
      <c r="A7" s="503"/>
      <c r="B7" s="21" t="s">
        <v>2843</v>
      </c>
      <c r="C7" s="330" t="s">
        <v>3788</v>
      </c>
      <c r="D7" s="115" t="s">
        <v>5</v>
      </c>
      <c r="E7" s="22">
        <v>2</v>
      </c>
      <c r="F7" s="23">
        <v>0.25</v>
      </c>
      <c r="G7" s="14">
        <v>104.39999999999999</v>
      </c>
      <c r="H7" s="78">
        <f>I3</f>
        <v>0</v>
      </c>
      <c r="I7" s="29">
        <f t="shared" ref="I7" si="4">G7*(1-H7)</f>
        <v>104.39999999999999</v>
      </c>
      <c r="J7" s="265">
        <f t="shared" si="1"/>
        <v>177.48</v>
      </c>
      <c r="K7" s="284">
        <f t="shared" ref="K7" si="5">I7*6</f>
        <v>626.4</v>
      </c>
      <c r="L7" s="281">
        <f t="shared" ref="L7" si="6">I7*1.7</f>
        <v>177.48</v>
      </c>
      <c r="M7" s="21"/>
      <c r="N7" s="511"/>
    </row>
    <row r="8" spans="1:14" s="24" customFormat="1" ht="117" customHeight="1">
      <c r="A8" s="503"/>
      <c r="B8" s="21" t="s">
        <v>3013</v>
      </c>
      <c r="C8" s="330" t="s">
        <v>3789</v>
      </c>
      <c r="D8" s="115" t="s">
        <v>5</v>
      </c>
      <c r="E8" s="22">
        <v>2</v>
      </c>
      <c r="F8" s="23">
        <v>0.35</v>
      </c>
      <c r="G8" s="14">
        <v>139.19999999999999</v>
      </c>
      <c r="H8" s="78">
        <f>I3</f>
        <v>0</v>
      </c>
      <c r="I8" s="29">
        <f t="shared" ref="I8:I10" si="7">G8*(1-H8)</f>
        <v>139.19999999999999</v>
      </c>
      <c r="J8" s="265">
        <f t="shared" si="1"/>
        <v>236.64</v>
      </c>
      <c r="K8" s="284">
        <f t="shared" ref="K8:K10" si="8">I8*6</f>
        <v>835.19999999999993</v>
      </c>
      <c r="L8" s="281">
        <f t="shared" ref="L8:L10" si="9">I8*1.7</f>
        <v>236.64</v>
      </c>
      <c r="M8" s="21"/>
      <c r="N8" s="511"/>
    </row>
    <row r="9" spans="1:14" s="24" customFormat="1" ht="117" customHeight="1">
      <c r="A9" s="503"/>
      <c r="B9" s="21" t="s">
        <v>3019</v>
      </c>
      <c r="C9" s="330" t="s">
        <v>3020</v>
      </c>
      <c r="D9" s="115" t="s">
        <v>5</v>
      </c>
      <c r="E9" s="22">
        <v>2</v>
      </c>
      <c r="F9" s="23">
        <v>0.78</v>
      </c>
      <c r="G9" s="14">
        <v>348</v>
      </c>
      <c r="H9" s="78">
        <f>I3</f>
        <v>0</v>
      </c>
      <c r="I9" s="29">
        <f t="shared" ref="I9" si="10">G9*(1-H9)</f>
        <v>348</v>
      </c>
      <c r="J9" s="265">
        <f t="shared" si="1"/>
        <v>591.6</v>
      </c>
      <c r="K9" s="284">
        <f t="shared" ref="K9" si="11">I9*6</f>
        <v>2088</v>
      </c>
      <c r="L9" s="281">
        <f t="shared" ref="L9" si="12">I9*1.7</f>
        <v>591.6</v>
      </c>
      <c r="M9" s="21"/>
      <c r="N9" s="511"/>
    </row>
    <row r="10" spans="1:14" s="24" customFormat="1" ht="117" customHeight="1">
      <c r="A10" s="503"/>
      <c r="B10" s="21" t="s">
        <v>3014</v>
      </c>
      <c r="C10" s="330" t="s">
        <v>3017</v>
      </c>
      <c r="D10" s="115" t="s">
        <v>5</v>
      </c>
      <c r="E10" s="22">
        <v>2</v>
      </c>
      <c r="F10" s="23">
        <v>0.6</v>
      </c>
      <c r="G10" s="14">
        <v>243.6</v>
      </c>
      <c r="H10" s="78">
        <f>I3</f>
        <v>0</v>
      </c>
      <c r="I10" s="29">
        <f t="shared" si="7"/>
        <v>243.6</v>
      </c>
      <c r="J10" s="265">
        <f t="shared" si="1"/>
        <v>414.12</v>
      </c>
      <c r="K10" s="284">
        <f t="shared" si="8"/>
        <v>1461.6</v>
      </c>
      <c r="L10" s="281">
        <f t="shared" si="9"/>
        <v>414.12</v>
      </c>
      <c r="M10" s="21"/>
      <c r="N10" s="511"/>
    </row>
    <row r="11" spans="1:14" s="24" customFormat="1" ht="117" customHeight="1">
      <c r="A11" s="503"/>
      <c r="B11" s="21" t="s">
        <v>558</v>
      </c>
      <c r="C11" s="330" t="s">
        <v>3018</v>
      </c>
      <c r="D11" s="115" t="s">
        <v>5</v>
      </c>
      <c r="E11" s="22">
        <v>2</v>
      </c>
      <c r="F11" s="23">
        <v>0.68</v>
      </c>
      <c r="G11" s="14">
        <v>263.32</v>
      </c>
      <c r="H11" s="78">
        <f>I3</f>
        <v>0</v>
      </c>
      <c r="I11" s="29">
        <f t="shared" si="0"/>
        <v>263.32</v>
      </c>
      <c r="J11" s="265">
        <f t="shared" si="1"/>
        <v>447.64399999999995</v>
      </c>
      <c r="K11" s="284">
        <f t="shared" si="2"/>
        <v>1579.92</v>
      </c>
      <c r="L11" s="281">
        <f t="shared" si="3"/>
        <v>447.64399999999995</v>
      </c>
      <c r="M11" s="21"/>
      <c r="N11" s="511"/>
    </row>
    <row r="12" spans="1:14" s="5" customFormat="1" ht="16.5" customHeight="1">
      <c r="A12" s="609"/>
      <c r="B12" s="1125" t="s">
        <v>2244</v>
      </c>
      <c r="C12" s="1125"/>
      <c r="D12" s="1125"/>
      <c r="E12" s="1125"/>
      <c r="F12" s="1125"/>
      <c r="G12" s="1125"/>
      <c r="H12" s="1125"/>
      <c r="I12" s="1125"/>
      <c r="J12" s="1125"/>
      <c r="K12" s="1125"/>
      <c r="L12" s="1125"/>
      <c r="M12" s="1125"/>
      <c r="N12" s="49"/>
    </row>
    <row r="13" spans="1:14" s="24" customFormat="1" ht="117" customHeight="1">
      <c r="A13" s="503"/>
      <c r="B13" s="21" t="s">
        <v>2243</v>
      </c>
      <c r="C13" s="330" t="s">
        <v>3016</v>
      </c>
      <c r="D13" s="115" t="s">
        <v>5</v>
      </c>
      <c r="E13" s="22">
        <v>2</v>
      </c>
      <c r="F13" s="23">
        <v>1.24</v>
      </c>
      <c r="G13" s="14">
        <v>365.4</v>
      </c>
      <c r="H13" s="78">
        <f>I3</f>
        <v>0</v>
      </c>
      <c r="I13" s="29">
        <f t="shared" ref="I13" si="13">G13*(1-H13)</f>
        <v>365.4</v>
      </c>
      <c r="J13" s="265">
        <f>I13*1.7</f>
        <v>621.17999999999995</v>
      </c>
      <c r="K13" s="284">
        <f t="shared" si="2"/>
        <v>2192.3999999999996</v>
      </c>
      <c r="L13" s="281">
        <f t="shared" si="3"/>
        <v>621.17999999999995</v>
      </c>
      <c r="M13" s="21"/>
      <c r="N13" s="511"/>
    </row>
    <row r="14" spans="1:14" s="5" customFormat="1" ht="15.75" customHeight="1">
      <c r="A14" s="609"/>
      <c r="B14" s="996" t="s">
        <v>2273</v>
      </c>
      <c r="C14" s="996"/>
      <c r="D14" s="996"/>
      <c r="E14" s="996"/>
      <c r="F14" s="996"/>
      <c r="G14" s="996"/>
      <c r="H14" s="996"/>
      <c r="I14" s="996"/>
      <c r="J14" s="996"/>
      <c r="K14" s="996"/>
      <c r="L14" s="996"/>
      <c r="M14" s="996"/>
      <c r="N14" s="49"/>
    </row>
    <row r="15" spans="1:14" s="24" customFormat="1" ht="117" customHeight="1">
      <c r="A15" s="503"/>
      <c r="B15" s="21" t="s">
        <v>2272</v>
      </c>
      <c r="C15" s="330" t="s">
        <v>3015</v>
      </c>
      <c r="D15" s="115" t="s">
        <v>5</v>
      </c>
      <c r="E15" s="22">
        <v>2</v>
      </c>
      <c r="F15" s="23">
        <v>0.9</v>
      </c>
      <c r="G15" s="14">
        <v>417.59999999999997</v>
      </c>
      <c r="H15" s="78">
        <f>I3</f>
        <v>0</v>
      </c>
      <c r="I15" s="29">
        <f t="shared" ref="I15:I16" si="14">G15*(1-H15)</f>
        <v>417.59999999999997</v>
      </c>
      <c r="J15" s="265">
        <f>I15*1.7</f>
        <v>709.92</v>
      </c>
      <c r="K15" s="284">
        <f t="shared" si="2"/>
        <v>2505.6</v>
      </c>
      <c r="L15" s="281">
        <f t="shared" si="3"/>
        <v>709.92</v>
      </c>
      <c r="M15" s="21"/>
      <c r="N15" s="511"/>
    </row>
    <row r="16" spans="1:14" s="24" customFormat="1" ht="117" customHeight="1">
      <c r="A16" s="503"/>
      <c r="B16" s="21" t="s">
        <v>2814</v>
      </c>
      <c r="C16" s="330" t="s">
        <v>3785</v>
      </c>
      <c r="D16" s="115" t="s">
        <v>5</v>
      </c>
      <c r="E16" s="22">
        <v>2</v>
      </c>
      <c r="F16" s="23">
        <v>0.21</v>
      </c>
      <c r="G16" s="14">
        <v>87</v>
      </c>
      <c r="H16" s="78">
        <f>I3</f>
        <v>0</v>
      </c>
      <c r="I16" s="29">
        <f t="shared" si="14"/>
        <v>87</v>
      </c>
      <c r="J16" s="265" t="s">
        <v>3874</v>
      </c>
      <c r="K16" s="284">
        <f t="shared" ref="K16" si="15">I16*6</f>
        <v>522</v>
      </c>
      <c r="L16" s="281">
        <f t="shared" ref="L16" si="16">I16*1.7</f>
        <v>147.9</v>
      </c>
      <c r="M16" s="21"/>
      <c r="N16" s="511"/>
    </row>
    <row r="17" spans="1:14" s="5" customFormat="1" ht="15.75" customHeight="1">
      <c r="A17" s="609"/>
      <c r="B17" s="996" t="s">
        <v>3349</v>
      </c>
      <c r="C17" s="996"/>
      <c r="D17" s="996"/>
      <c r="E17" s="996"/>
      <c r="F17" s="996"/>
      <c r="G17" s="996"/>
      <c r="H17" s="996"/>
      <c r="I17" s="996"/>
      <c r="J17" s="996"/>
      <c r="K17" s="996"/>
      <c r="L17" s="996"/>
      <c r="M17" s="996"/>
      <c r="N17" s="49"/>
    </row>
    <row r="18" spans="1:14" s="24" customFormat="1" ht="117" customHeight="1">
      <c r="A18" s="503"/>
      <c r="B18" s="21" t="s">
        <v>3350</v>
      </c>
      <c r="C18" s="330" t="s">
        <v>3784</v>
      </c>
      <c r="D18" s="115" t="s">
        <v>5</v>
      </c>
      <c r="E18" s="22">
        <v>2</v>
      </c>
      <c r="F18" s="23">
        <v>0.9</v>
      </c>
      <c r="G18" s="14">
        <v>126.44</v>
      </c>
      <c r="H18" s="78">
        <f>I3</f>
        <v>0</v>
      </c>
      <c r="I18" s="29">
        <f t="shared" ref="I18:I19" si="17">G18*(1-H18)</f>
        <v>126.44</v>
      </c>
      <c r="J18" s="265">
        <f>I18*1.7</f>
        <v>214.94799999999998</v>
      </c>
      <c r="K18" s="284">
        <f t="shared" ref="K18:K19" si="18">I18*6</f>
        <v>758.64</v>
      </c>
      <c r="L18" s="281">
        <f t="shared" ref="L18:L19" si="19">I18*1.7</f>
        <v>214.94799999999998</v>
      </c>
      <c r="M18" s="21"/>
      <c r="N18" s="511"/>
    </row>
    <row r="19" spans="1:14" s="24" customFormat="1" ht="117" customHeight="1">
      <c r="A19" s="503"/>
      <c r="B19" s="21" t="s">
        <v>3351</v>
      </c>
      <c r="C19" s="330" t="s">
        <v>3783</v>
      </c>
      <c r="D19" s="115" t="s">
        <v>5</v>
      </c>
      <c r="E19" s="22">
        <v>2</v>
      </c>
      <c r="F19" s="23">
        <v>0.21</v>
      </c>
      <c r="G19" s="14">
        <v>158.91999999999999</v>
      </c>
      <c r="H19" s="78">
        <f>I3</f>
        <v>0</v>
      </c>
      <c r="I19" s="29">
        <f t="shared" si="17"/>
        <v>158.91999999999999</v>
      </c>
      <c r="J19" s="265">
        <f>I19*1.7</f>
        <v>270.16399999999999</v>
      </c>
      <c r="K19" s="284">
        <f t="shared" si="18"/>
        <v>953.52</v>
      </c>
      <c r="L19" s="281">
        <f t="shared" si="19"/>
        <v>270.16399999999999</v>
      </c>
      <c r="M19" s="21"/>
      <c r="N19" s="511"/>
    </row>
    <row r="20" spans="1:14" s="5" customFormat="1">
      <c r="A20" s="575"/>
      <c r="B20" s="575"/>
      <c r="C20" s="575"/>
      <c r="D20" s="575"/>
      <c r="E20" s="575"/>
      <c r="F20" s="575"/>
      <c r="G20" s="575"/>
      <c r="H20" s="575"/>
      <c r="I20" s="575"/>
      <c r="J20" s="575"/>
      <c r="K20" s="575"/>
      <c r="L20" s="575"/>
      <c r="M20" s="575"/>
      <c r="N20" s="49"/>
    </row>
  </sheetData>
  <mergeCells count="15">
    <mergeCell ref="B1:C1"/>
    <mergeCell ref="D1:M1"/>
    <mergeCell ref="B4:M4"/>
    <mergeCell ref="B14:M14"/>
    <mergeCell ref="B17:M17"/>
    <mergeCell ref="B12:M12"/>
    <mergeCell ref="A2:A3"/>
    <mergeCell ref="B2:B3"/>
    <mergeCell ref="C2:C3"/>
    <mergeCell ref="I3:L3"/>
    <mergeCell ref="D2:D3"/>
    <mergeCell ref="E2:E3"/>
    <mergeCell ref="F2:F3"/>
    <mergeCell ref="G2:G3"/>
    <mergeCell ref="H2:H3"/>
  </mergeCells>
  <hyperlinks>
    <hyperlink ref="M2" location="Оглавление!A1" display="Оглавление &gt;&gt;&gt;&gt;"/>
    <hyperlink ref="M3" location="Фотооглавление!A1" display="Оглавление &gt;&gt;&gt;&gt;"/>
  </hyperlinks>
  <pageMargins left="0" right="0" top="0" bottom="0" header="0" footer="0"/>
  <pageSetup paperSize="9" scale="9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9900"/>
  </sheetPr>
  <dimension ref="A1:O99"/>
  <sheetViews>
    <sheetView topLeftCell="A37" zoomScale="70" zoomScaleNormal="70" workbookViewId="0">
      <selection activeCell="X19" sqref="X19"/>
    </sheetView>
  </sheetViews>
  <sheetFormatPr defaultRowHeight="15"/>
  <cols>
    <col min="1" max="1" width="5" style="445" customWidth="1"/>
    <col min="2" max="2" width="15.85546875" style="827" customWidth="1"/>
    <col min="3" max="3" width="85.85546875" style="445" customWidth="1"/>
    <col min="4" max="4" width="7" style="827" customWidth="1"/>
    <col min="5" max="5" width="7.42578125" style="827" customWidth="1"/>
    <col min="6" max="6" width="10.28515625" style="827" bestFit="1" customWidth="1"/>
    <col min="7" max="7" width="6.5703125" style="447" customWidth="1"/>
    <col min="8" max="8" width="11.85546875" style="827" customWidth="1"/>
    <col min="9" max="9" width="11.85546875" style="448" customWidth="1"/>
    <col min="10" max="10" width="11.42578125" style="827" customWidth="1"/>
    <col min="11" max="11" width="11.140625" style="827" customWidth="1"/>
    <col min="12" max="12" width="12.5703125" style="827" customWidth="1"/>
    <col min="13" max="13" width="11.7109375" style="827" customWidth="1"/>
    <col min="14" max="14" width="27" style="449" customWidth="1"/>
  </cols>
  <sheetData>
    <row r="1" spans="1:15" ht="74.25" customHeight="1" thickBot="1">
      <c r="A1" s="892"/>
      <c r="B1" s="1126"/>
      <c r="C1" s="1126"/>
      <c r="D1" s="1093" t="s">
        <v>3840</v>
      </c>
      <c r="E1" s="1094"/>
      <c r="F1" s="1094"/>
      <c r="G1" s="1094"/>
      <c r="H1" s="1094"/>
      <c r="I1" s="1095"/>
      <c r="J1" s="1095"/>
      <c r="K1" s="1095"/>
      <c r="L1" s="1095"/>
      <c r="M1" s="1095"/>
      <c r="N1" s="1096"/>
    </row>
    <row r="2" spans="1:15" ht="51">
      <c r="A2" s="1127" t="s">
        <v>0</v>
      </c>
      <c r="B2" s="1113" t="s">
        <v>1</v>
      </c>
      <c r="C2" s="1029" t="s">
        <v>4270</v>
      </c>
      <c r="D2" s="1034" t="s">
        <v>3</v>
      </c>
      <c r="E2" s="1034" t="s">
        <v>76</v>
      </c>
      <c r="F2" s="1034" t="s">
        <v>4265</v>
      </c>
      <c r="G2" s="1035" t="s">
        <v>100</v>
      </c>
      <c r="H2" s="1090" t="s">
        <v>99</v>
      </c>
      <c r="I2" s="797"/>
      <c r="J2" s="838" t="s">
        <v>2417</v>
      </c>
      <c r="K2" s="838" t="s">
        <v>2423</v>
      </c>
      <c r="L2" s="838" t="s">
        <v>2424</v>
      </c>
      <c r="M2" s="838" t="s">
        <v>2425</v>
      </c>
      <c r="N2" s="893" t="s">
        <v>3845</v>
      </c>
    </row>
    <row r="3" spans="1:15" ht="19.5" thickBot="1">
      <c r="A3" s="1128"/>
      <c r="B3" s="1114"/>
      <c r="C3" s="1115"/>
      <c r="D3" s="1034"/>
      <c r="E3" s="1034"/>
      <c r="F3" s="1034"/>
      <c r="G3" s="1035"/>
      <c r="H3" s="1091"/>
      <c r="I3" s="634"/>
      <c r="J3" s="1087">
        <f>Оглавление!D3</f>
        <v>0</v>
      </c>
      <c r="K3" s="1088"/>
      <c r="L3" s="1088"/>
      <c r="M3" s="1089"/>
      <c r="N3" s="894" t="s">
        <v>3846</v>
      </c>
    </row>
    <row r="4" spans="1:15" ht="16.5" customHeight="1">
      <c r="A4" s="895"/>
      <c r="B4" s="1097" t="s">
        <v>4273</v>
      </c>
      <c r="C4" s="1097"/>
      <c r="D4" s="1097"/>
      <c r="E4" s="1097"/>
      <c r="F4" s="1097"/>
      <c r="G4" s="1097"/>
      <c r="H4" s="1097"/>
      <c r="I4" s="1097"/>
      <c r="J4" s="1097"/>
      <c r="K4" s="1097"/>
      <c r="L4" s="1097"/>
      <c r="M4" s="1097"/>
      <c r="N4" s="896"/>
    </row>
    <row r="5" spans="1:15" s="4" customFormat="1" ht="12.75" customHeight="1">
      <c r="A5" s="897"/>
      <c r="B5" s="1097"/>
      <c r="C5" s="1097"/>
      <c r="D5" s="1097"/>
      <c r="E5" s="1097"/>
      <c r="F5" s="1097"/>
      <c r="G5" s="1097"/>
      <c r="H5" s="1097"/>
      <c r="I5" s="1097"/>
      <c r="J5" s="1097"/>
      <c r="K5" s="1097"/>
      <c r="L5" s="1097"/>
      <c r="M5" s="1097"/>
      <c r="N5" s="896"/>
      <c r="O5" s="24"/>
    </row>
    <row r="6" spans="1:15" s="4" customFormat="1" ht="26.25" customHeight="1">
      <c r="A6" s="897"/>
      <c r="B6" s="12" t="s">
        <v>4274</v>
      </c>
      <c r="C6" s="12" t="s">
        <v>4280</v>
      </c>
      <c r="D6" s="837" t="s">
        <v>5</v>
      </c>
      <c r="E6" s="22">
        <v>10</v>
      </c>
      <c r="F6" s="14">
        <v>1.5</v>
      </c>
      <c r="G6" s="14">
        <v>0.19</v>
      </c>
      <c r="H6" s="14">
        <v>102.08</v>
      </c>
      <c r="I6" s="327">
        <f>J3</f>
        <v>0</v>
      </c>
      <c r="J6" s="270">
        <f>H6*(1-I6)</f>
        <v>102.08</v>
      </c>
      <c r="K6" s="265">
        <f>J6*2</f>
        <v>204.16</v>
      </c>
      <c r="L6" s="284">
        <f>J6*5</f>
        <v>510.4</v>
      </c>
      <c r="M6" s="291">
        <f>J6*1.8</f>
        <v>183.744</v>
      </c>
      <c r="N6" s="898"/>
      <c r="O6" s="24"/>
    </row>
    <row r="7" spans="1:15" s="4" customFormat="1" ht="26.25" customHeight="1">
      <c r="A7" s="897"/>
      <c r="B7" s="12" t="s">
        <v>4275</v>
      </c>
      <c r="C7" s="12" t="s">
        <v>4283</v>
      </c>
      <c r="D7" s="837" t="s">
        <v>5</v>
      </c>
      <c r="E7" s="22">
        <v>10</v>
      </c>
      <c r="F7" s="14">
        <v>2</v>
      </c>
      <c r="G7" s="14">
        <v>0.24</v>
      </c>
      <c r="H7" s="14">
        <v>126.44</v>
      </c>
      <c r="I7" s="327">
        <f>J3</f>
        <v>0</v>
      </c>
      <c r="J7" s="270">
        <f t="shared" ref="J7:J11" si="0">H7*(1-I7)</f>
        <v>126.44</v>
      </c>
      <c r="K7" s="265">
        <f t="shared" ref="K7:K11" si="1">J7*2</f>
        <v>252.88</v>
      </c>
      <c r="L7" s="284">
        <f t="shared" ref="L7:L11" si="2">J7*5</f>
        <v>632.20000000000005</v>
      </c>
      <c r="M7" s="291">
        <f t="shared" ref="M7:M11" si="3">J7*1.8</f>
        <v>227.59200000000001</v>
      </c>
      <c r="N7" s="898"/>
      <c r="O7" s="24"/>
    </row>
    <row r="8" spans="1:15" s="4" customFormat="1" ht="26.25" customHeight="1">
      <c r="A8" s="897"/>
      <c r="B8" s="12" t="s">
        <v>4276</v>
      </c>
      <c r="C8" s="12" t="s">
        <v>4281</v>
      </c>
      <c r="D8" s="837" t="s">
        <v>5</v>
      </c>
      <c r="E8" s="22">
        <v>10</v>
      </c>
      <c r="F8" s="14">
        <v>2.5</v>
      </c>
      <c r="G8" s="14">
        <v>0.3</v>
      </c>
      <c r="H8" s="14">
        <v>161.23999999999998</v>
      </c>
      <c r="I8" s="327">
        <f>J3</f>
        <v>0</v>
      </c>
      <c r="J8" s="270">
        <f t="shared" si="0"/>
        <v>161.23999999999998</v>
      </c>
      <c r="K8" s="265">
        <f t="shared" si="1"/>
        <v>322.47999999999996</v>
      </c>
      <c r="L8" s="284">
        <f t="shared" si="2"/>
        <v>806.19999999999993</v>
      </c>
      <c r="M8" s="291">
        <f t="shared" si="3"/>
        <v>290.23199999999997</v>
      </c>
      <c r="N8" s="898"/>
      <c r="O8" s="24"/>
    </row>
    <row r="9" spans="1:15" s="4" customFormat="1" ht="26.25" customHeight="1">
      <c r="A9" s="897"/>
      <c r="B9" s="12" t="s">
        <v>4277</v>
      </c>
      <c r="C9" s="12" t="s">
        <v>4282</v>
      </c>
      <c r="D9" s="837" t="s">
        <v>5</v>
      </c>
      <c r="E9" s="22">
        <v>10</v>
      </c>
      <c r="F9" s="14">
        <v>1.5</v>
      </c>
      <c r="G9" s="14">
        <v>0.6</v>
      </c>
      <c r="H9" s="14">
        <v>377</v>
      </c>
      <c r="I9" s="327">
        <f>J3</f>
        <v>0</v>
      </c>
      <c r="J9" s="270">
        <f t="shared" si="0"/>
        <v>377</v>
      </c>
      <c r="K9" s="265">
        <f t="shared" si="1"/>
        <v>754</v>
      </c>
      <c r="L9" s="284">
        <f t="shared" si="2"/>
        <v>1885</v>
      </c>
      <c r="M9" s="291">
        <f t="shared" si="3"/>
        <v>678.6</v>
      </c>
      <c r="N9" s="898"/>
      <c r="O9" s="24"/>
    </row>
    <row r="10" spans="1:15" s="4" customFormat="1" ht="26.25" customHeight="1">
      <c r="A10" s="897"/>
      <c r="B10" s="12" t="s">
        <v>4278</v>
      </c>
      <c r="C10" s="12" t="s">
        <v>4285</v>
      </c>
      <c r="D10" s="837" t="s">
        <v>5</v>
      </c>
      <c r="E10" s="22">
        <v>10</v>
      </c>
      <c r="F10" s="14">
        <v>2</v>
      </c>
      <c r="G10" s="14">
        <v>0.8</v>
      </c>
      <c r="H10" s="14">
        <v>477.91999999999996</v>
      </c>
      <c r="I10" s="327">
        <f>J3</f>
        <v>0</v>
      </c>
      <c r="J10" s="270">
        <f t="shared" si="0"/>
        <v>477.91999999999996</v>
      </c>
      <c r="K10" s="265">
        <f t="shared" si="1"/>
        <v>955.83999999999992</v>
      </c>
      <c r="L10" s="284">
        <f t="shared" si="2"/>
        <v>2389.6</v>
      </c>
      <c r="M10" s="291">
        <f t="shared" si="3"/>
        <v>860.25599999999997</v>
      </c>
      <c r="N10" s="898"/>
      <c r="O10" s="24"/>
    </row>
    <row r="11" spans="1:15" s="4" customFormat="1" ht="26.25" customHeight="1">
      <c r="A11" s="897"/>
      <c r="B11" s="12" t="s">
        <v>4279</v>
      </c>
      <c r="C11" s="12" t="s">
        <v>4284</v>
      </c>
      <c r="D11" s="837" t="s">
        <v>5</v>
      </c>
      <c r="E11" s="22">
        <v>10</v>
      </c>
      <c r="F11" s="14">
        <v>2</v>
      </c>
      <c r="G11" s="14">
        <v>1</v>
      </c>
      <c r="H11" s="14">
        <v>621.76</v>
      </c>
      <c r="I11" s="327">
        <f>J3</f>
        <v>0</v>
      </c>
      <c r="J11" s="270">
        <f t="shared" si="0"/>
        <v>621.76</v>
      </c>
      <c r="K11" s="265">
        <f t="shared" si="1"/>
        <v>1243.52</v>
      </c>
      <c r="L11" s="284">
        <f t="shared" si="2"/>
        <v>3108.8</v>
      </c>
      <c r="M11" s="291">
        <f t="shared" si="3"/>
        <v>1119.1680000000001</v>
      </c>
      <c r="N11" s="898"/>
      <c r="O11" s="24"/>
    </row>
    <row r="12" spans="1:15" s="4" customFormat="1" ht="13.5" thickBot="1">
      <c r="A12" s="897"/>
      <c r="B12" s="1081" t="s">
        <v>4267</v>
      </c>
      <c r="C12" s="1081"/>
      <c r="D12" s="1081"/>
      <c r="E12" s="1081"/>
      <c r="F12" s="1081"/>
      <c r="G12" s="1081"/>
      <c r="H12" s="1081"/>
      <c r="I12" s="1081"/>
      <c r="J12" s="1081"/>
      <c r="K12" s="1081"/>
      <c r="L12" s="1081"/>
      <c r="M12" s="1081"/>
      <c r="N12" s="1082"/>
      <c r="O12" s="24"/>
    </row>
    <row r="13" spans="1:15" s="4" customFormat="1" ht="12.75">
      <c r="A13" s="897"/>
      <c r="B13" s="12" t="s">
        <v>3811</v>
      </c>
      <c r="C13" s="12" t="s">
        <v>3812</v>
      </c>
      <c r="D13" s="837" t="s">
        <v>5</v>
      </c>
      <c r="E13" s="22">
        <v>5</v>
      </c>
      <c r="F13" s="14" t="s">
        <v>1688</v>
      </c>
      <c r="G13" s="14">
        <v>0.1</v>
      </c>
      <c r="H13" s="14">
        <v>63.8</v>
      </c>
      <c r="I13" s="327">
        <f>J3</f>
        <v>0</v>
      </c>
      <c r="J13" s="270">
        <f>H13*(1-I13)</f>
        <v>63.8</v>
      </c>
      <c r="K13" s="265">
        <f>J13*1.8</f>
        <v>114.84</v>
      </c>
      <c r="L13" s="284">
        <f>J13*4.2</f>
        <v>267.95999999999998</v>
      </c>
      <c r="M13" s="291">
        <f>J13*1.7</f>
        <v>108.46</v>
      </c>
      <c r="N13" s="899"/>
      <c r="O13" s="24"/>
    </row>
    <row r="14" spans="1:15" s="4" customFormat="1" ht="12.75">
      <c r="A14" s="897"/>
      <c r="B14" s="8" t="s">
        <v>101</v>
      </c>
      <c r="C14" s="8" t="s">
        <v>3813</v>
      </c>
      <c r="D14" s="464" t="s">
        <v>5</v>
      </c>
      <c r="E14" s="151">
        <v>5</v>
      </c>
      <c r="F14" s="611" t="s">
        <v>1688</v>
      </c>
      <c r="G14" s="11">
        <v>0.14000000000000001</v>
      </c>
      <c r="H14" s="618">
        <v>68.135974682313559</v>
      </c>
      <c r="I14" s="458">
        <f>J3</f>
        <v>0</v>
      </c>
      <c r="J14" s="836">
        <f t="shared" ref="J14:J20" si="4">H14*(1-I14)</f>
        <v>68.135974682313559</v>
      </c>
      <c r="K14" s="264">
        <f>J14*1.8</f>
        <v>122.6447544281644</v>
      </c>
      <c r="L14" s="288">
        <f>J14*4.2</f>
        <v>286.17109366571697</v>
      </c>
      <c r="M14" s="304">
        <f>J14*1.7</f>
        <v>115.83115695993305</v>
      </c>
      <c r="N14" s="899"/>
      <c r="O14" s="24"/>
    </row>
    <row r="15" spans="1:15" s="4" customFormat="1" ht="12.75">
      <c r="A15" s="897"/>
      <c r="B15" s="12" t="s">
        <v>102</v>
      </c>
      <c r="C15" s="12" t="s">
        <v>3814</v>
      </c>
      <c r="D15" s="837" t="s">
        <v>5</v>
      </c>
      <c r="E15" s="22">
        <v>5</v>
      </c>
      <c r="F15" s="611" t="s">
        <v>1688</v>
      </c>
      <c r="G15" s="14">
        <v>0.16</v>
      </c>
      <c r="H15" s="620">
        <v>89.291928000000013</v>
      </c>
      <c r="I15" s="296">
        <f>J3</f>
        <v>0</v>
      </c>
      <c r="J15" s="299">
        <f t="shared" si="4"/>
        <v>89.291928000000013</v>
      </c>
      <c r="K15" s="265">
        <f t="shared" ref="K15:K20" si="5">J15*1.8</f>
        <v>160.72547040000003</v>
      </c>
      <c r="L15" s="284">
        <f t="shared" ref="L15:L20" si="6">J15*4.2</f>
        <v>375.02609760000007</v>
      </c>
      <c r="M15" s="291">
        <f t="shared" ref="M15:M20" si="7">J15*1.7</f>
        <v>151.79627760000002</v>
      </c>
      <c r="N15" s="899"/>
      <c r="O15" s="24"/>
    </row>
    <row r="16" spans="1:15" s="4" customFormat="1" ht="12.75">
      <c r="A16" s="897"/>
      <c r="B16" s="12" t="s">
        <v>103</v>
      </c>
      <c r="C16" s="12" t="s">
        <v>3815</v>
      </c>
      <c r="D16" s="837" t="s">
        <v>5</v>
      </c>
      <c r="E16" s="22">
        <v>5</v>
      </c>
      <c r="F16" s="613" t="s">
        <v>1689</v>
      </c>
      <c r="G16" s="14">
        <v>0.255</v>
      </c>
      <c r="H16" s="620">
        <v>102.08</v>
      </c>
      <c r="I16" s="296">
        <f>J3</f>
        <v>0</v>
      </c>
      <c r="J16" s="299">
        <f t="shared" si="4"/>
        <v>102.08</v>
      </c>
      <c r="K16" s="265">
        <f t="shared" si="5"/>
        <v>183.744</v>
      </c>
      <c r="L16" s="284">
        <f t="shared" si="6"/>
        <v>428.73599999999999</v>
      </c>
      <c r="M16" s="291">
        <f t="shared" si="7"/>
        <v>173.536</v>
      </c>
      <c r="N16" s="899"/>
      <c r="O16" s="24"/>
    </row>
    <row r="17" spans="1:15" s="5" customFormat="1" ht="12.75">
      <c r="A17" s="897"/>
      <c r="B17" s="12" t="s">
        <v>19</v>
      </c>
      <c r="C17" s="12" t="s">
        <v>3816</v>
      </c>
      <c r="D17" s="837" t="s">
        <v>5</v>
      </c>
      <c r="E17" s="22">
        <v>5</v>
      </c>
      <c r="F17" s="613" t="s">
        <v>1689</v>
      </c>
      <c r="G17" s="14">
        <v>0.5</v>
      </c>
      <c r="H17" s="620">
        <v>135.256</v>
      </c>
      <c r="I17" s="296">
        <f>J3</f>
        <v>0</v>
      </c>
      <c r="J17" s="299">
        <f t="shared" si="4"/>
        <v>135.256</v>
      </c>
      <c r="K17" s="265">
        <f t="shared" si="5"/>
        <v>243.46080000000001</v>
      </c>
      <c r="L17" s="284">
        <f t="shared" si="6"/>
        <v>568.0752</v>
      </c>
      <c r="M17" s="291">
        <f t="shared" si="7"/>
        <v>229.93519999999998</v>
      </c>
      <c r="N17" s="900"/>
      <c r="O17" s="463"/>
    </row>
    <row r="18" spans="1:15" s="4" customFormat="1" ht="12.75">
      <c r="A18" s="897"/>
      <c r="B18" s="12" t="s">
        <v>104</v>
      </c>
      <c r="C18" s="12" t="s">
        <v>3817</v>
      </c>
      <c r="D18" s="837" t="s">
        <v>5</v>
      </c>
      <c r="E18" s="22">
        <v>5</v>
      </c>
      <c r="F18" s="613" t="s">
        <v>1689</v>
      </c>
      <c r="G18" s="14">
        <v>0.68</v>
      </c>
      <c r="H18" s="620">
        <v>204.16</v>
      </c>
      <c r="I18" s="296">
        <f>J3</f>
        <v>0</v>
      </c>
      <c r="J18" s="299">
        <f t="shared" si="4"/>
        <v>204.16</v>
      </c>
      <c r="K18" s="265">
        <f t="shared" si="5"/>
        <v>367.488</v>
      </c>
      <c r="L18" s="284">
        <f t="shared" si="6"/>
        <v>857.47199999999998</v>
      </c>
      <c r="M18" s="291">
        <f t="shared" si="7"/>
        <v>347.072</v>
      </c>
      <c r="N18" s="899"/>
      <c r="O18" s="24"/>
    </row>
    <row r="19" spans="1:15" s="4" customFormat="1" ht="12.75">
      <c r="A19" s="897"/>
      <c r="B19" s="12" t="s">
        <v>105</v>
      </c>
      <c r="C19" s="12" t="s">
        <v>3818</v>
      </c>
      <c r="D19" s="837" t="s">
        <v>5</v>
      </c>
      <c r="E19" s="22">
        <v>5</v>
      </c>
      <c r="F19" s="613" t="s">
        <v>1689</v>
      </c>
      <c r="G19" s="14">
        <v>0.82</v>
      </c>
      <c r="H19" s="620">
        <v>260.5870163670532</v>
      </c>
      <c r="I19" s="296">
        <f>J3</f>
        <v>0</v>
      </c>
      <c r="J19" s="299">
        <f t="shared" si="4"/>
        <v>260.5870163670532</v>
      </c>
      <c r="K19" s="265">
        <f t="shared" si="5"/>
        <v>469.05662946069577</v>
      </c>
      <c r="L19" s="284">
        <f t="shared" si="6"/>
        <v>1094.4654687416235</v>
      </c>
      <c r="M19" s="291">
        <f t="shared" si="7"/>
        <v>442.99792782399044</v>
      </c>
      <c r="N19" s="899"/>
      <c r="O19" s="24"/>
    </row>
    <row r="20" spans="1:15" s="5" customFormat="1" ht="12.75">
      <c r="A20" s="897"/>
      <c r="B20" s="12" t="s">
        <v>106</v>
      </c>
      <c r="C20" s="15" t="s">
        <v>3819</v>
      </c>
      <c r="D20" s="86" t="s">
        <v>5</v>
      </c>
      <c r="E20" s="168">
        <v>5</v>
      </c>
      <c r="F20" s="613" t="s">
        <v>1689</v>
      </c>
      <c r="G20" s="14">
        <v>1</v>
      </c>
      <c r="H20" s="621">
        <v>306.22397194797321</v>
      </c>
      <c r="I20" s="297">
        <f>J3</f>
        <v>0</v>
      </c>
      <c r="J20" s="299">
        <f t="shared" si="4"/>
        <v>306.22397194797321</v>
      </c>
      <c r="K20" s="265">
        <f t="shared" si="5"/>
        <v>551.20314950635179</v>
      </c>
      <c r="L20" s="284">
        <f t="shared" si="6"/>
        <v>1286.1406821814876</v>
      </c>
      <c r="M20" s="291">
        <f t="shared" si="7"/>
        <v>520.58075231155442</v>
      </c>
      <c r="N20" s="900"/>
      <c r="O20" s="463"/>
    </row>
    <row r="21" spans="1:15" s="5" customFormat="1" ht="13.5" thickBot="1">
      <c r="A21" s="897"/>
      <c r="B21" s="1081" t="s">
        <v>4269</v>
      </c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2"/>
      <c r="O21" s="463"/>
    </row>
    <row r="22" spans="1:15" s="5" customFormat="1" ht="16.5" customHeight="1">
      <c r="A22" s="897"/>
      <c r="B22" s="127" t="s">
        <v>2822</v>
      </c>
      <c r="C22" s="127" t="s">
        <v>2815</v>
      </c>
      <c r="D22" s="150" t="s">
        <v>5</v>
      </c>
      <c r="E22" s="151">
        <v>5</v>
      </c>
      <c r="F22" s="624" t="s">
        <v>1688</v>
      </c>
      <c r="G22" s="152">
        <v>0.12</v>
      </c>
      <c r="H22" s="618">
        <v>79.864672266609986</v>
      </c>
      <c r="I22" s="625">
        <f>J3</f>
        <v>0</v>
      </c>
      <c r="J22" s="269">
        <f t="shared" ref="J22:J28" si="8">H22*(1-I22)</f>
        <v>79.864672266609986</v>
      </c>
      <c r="K22" s="264">
        <f t="shared" ref="K22:K28" si="9">J22*1.8</f>
        <v>143.75641007989799</v>
      </c>
      <c r="L22" s="288">
        <f t="shared" ref="L22:L28" si="10">J22*4.2</f>
        <v>335.43162351976196</v>
      </c>
      <c r="M22" s="304">
        <f t="shared" ref="M22:M28" si="11">J22*1.7</f>
        <v>135.76994285323698</v>
      </c>
      <c r="N22" s="900"/>
      <c r="O22" s="463"/>
    </row>
    <row r="23" spans="1:15" s="5" customFormat="1" ht="16.5" customHeight="1">
      <c r="A23" s="897"/>
      <c r="B23" s="21" t="s">
        <v>2823</v>
      </c>
      <c r="C23" s="21" t="s">
        <v>2816</v>
      </c>
      <c r="D23" s="20" t="s">
        <v>5</v>
      </c>
      <c r="E23" s="22">
        <v>5</v>
      </c>
      <c r="F23" s="615" t="s">
        <v>1688</v>
      </c>
      <c r="G23" s="23">
        <v>0.14499999999999999</v>
      </c>
      <c r="H23" s="620">
        <v>104.39999999999999</v>
      </c>
      <c r="I23" s="323">
        <f>J3</f>
        <v>0</v>
      </c>
      <c r="J23" s="270">
        <f t="shared" si="8"/>
        <v>104.39999999999999</v>
      </c>
      <c r="K23" s="265">
        <f t="shared" si="9"/>
        <v>187.92</v>
      </c>
      <c r="L23" s="284">
        <f t="shared" si="10"/>
        <v>438.47999999999996</v>
      </c>
      <c r="M23" s="291">
        <f t="shared" si="11"/>
        <v>177.48</v>
      </c>
      <c r="N23" s="900"/>
      <c r="O23" s="463"/>
    </row>
    <row r="24" spans="1:15" s="5" customFormat="1" ht="16.5" customHeight="1">
      <c r="A24" s="897"/>
      <c r="B24" s="21" t="s">
        <v>2824</v>
      </c>
      <c r="C24" s="21" t="s">
        <v>2817</v>
      </c>
      <c r="D24" s="20" t="s">
        <v>5</v>
      </c>
      <c r="E24" s="22">
        <v>5</v>
      </c>
      <c r="F24" s="615" t="s">
        <v>1688</v>
      </c>
      <c r="G24" s="23">
        <v>0.255</v>
      </c>
      <c r="H24" s="620">
        <v>118.6216</v>
      </c>
      <c r="I24" s="323">
        <f>J3</f>
        <v>0</v>
      </c>
      <c r="J24" s="270">
        <f t="shared" si="8"/>
        <v>118.6216</v>
      </c>
      <c r="K24" s="265">
        <f t="shared" si="9"/>
        <v>213.51888</v>
      </c>
      <c r="L24" s="284">
        <f t="shared" si="10"/>
        <v>498.21072000000004</v>
      </c>
      <c r="M24" s="291">
        <f t="shared" si="11"/>
        <v>201.65672000000001</v>
      </c>
      <c r="N24" s="900"/>
      <c r="O24" s="463"/>
    </row>
    <row r="25" spans="1:15" s="4" customFormat="1" ht="16.5" customHeight="1">
      <c r="A25" s="897"/>
      <c r="B25" s="21" t="s">
        <v>2825</v>
      </c>
      <c r="C25" s="21" t="s">
        <v>2818</v>
      </c>
      <c r="D25" s="20" t="s">
        <v>5</v>
      </c>
      <c r="E25" s="22">
        <v>5</v>
      </c>
      <c r="F25" s="615" t="s">
        <v>1689</v>
      </c>
      <c r="G25" s="23">
        <v>0.505</v>
      </c>
      <c r="H25" s="620">
        <v>145.464</v>
      </c>
      <c r="I25" s="323">
        <f>J3</f>
        <v>0</v>
      </c>
      <c r="J25" s="270">
        <f t="shared" si="8"/>
        <v>145.464</v>
      </c>
      <c r="K25" s="265">
        <f t="shared" si="9"/>
        <v>261.83519999999999</v>
      </c>
      <c r="L25" s="284">
        <f t="shared" si="10"/>
        <v>610.94880000000001</v>
      </c>
      <c r="M25" s="291">
        <f t="shared" si="11"/>
        <v>247.28879999999998</v>
      </c>
      <c r="N25" s="899"/>
      <c r="O25" s="24"/>
    </row>
    <row r="26" spans="1:15" s="4" customFormat="1" ht="16.5" customHeight="1">
      <c r="A26" s="897"/>
      <c r="B26" s="21" t="s">
        <v>2826</v>
      </c>
      <c r="C26" s="21" t="s">
        <v>2819</v>
      </c>
      <c r="D26" s="20" t="s">
        <v>5</v>
      </c>
      <c r="E26" s="22">
        <v>5</v>
      </c>
      <c r="F26" s="615" t="s">
        <v>1689</v>
      </c>
      <c r="G26" s="23">
        <v>0.8</v>
      </c>
      <c r="H26" s="620">
        <v>216.92000000000002</v>
      </c>
      <c r="I26" s="323">
        <f>J3</f>
        <v>0</v>
      </c>
      <c r="J26" s="270">
        <f t="shared" si="8"/>
        <v>216.92000000000002</v>
      </c>
      <c r="K26" s="265">
        <f t="shared" si="9"/>
        <v>390.45600000000002</v>
      </c>
      <c r="L26" s="284">
        <f t="shared" si="10"/>
        <v>911.06400000000008</v>
      </c>
      <c r="M26" s="291">
        <f t="shared" si="11"/>
        <v>368.76400000000001</v>
      </c>
      <c r="N26" s="899"/>
      <c r="O26" s="24"/>
    </row>
    <row r="27" spans="1:15" s="4" customFormat="1" ht="16.5" customHeight="1">
      <c r="A27" s="897"/>
      <c r="B27" s="21" t="s">
        <v>2827</v>
      </c>
      <c r="C27" s="21" t="s">
        <v>2820</v>
      </c>
      <c r="D27" s="20" t="s">
        <v>5</v>
      </c>
      <c r="E27" s="22">
        <v>5</v>
      </c>
      <c r="F27" s="615" t="s">
        <v>1689</v>
      </c>
      <c r="G27" s="23">
        <v>1.01</v>
      </c>
      <c r="H27" s="620">
        <v>280.72000000000003</v>
      </c>
      <c r="I27" s="323">
        <f>J3</f>
        <v>0</v>
      </c>
      <c r="J27" s="270">
        <f t="shared" si="8"/>
        <v>280.72000000000003</v>
      </c>
      <c r="K27" s="265">
        <f t="shared" si="9"/>
        <v>505.29600000000005</v>
      </c>
      <c r="L27" s="284">
        <f t="shared" si="10"/>
        <v>1179.0240000000001</v>
      </c>
      <c r="M27" s="291">
        <f t="shared" si="11"/>
        <v>477.22400000000005</v>
      </c>
      <c r="N27" s="899"/>
      <c r="O27" s="24"/>
    </row>
    <row r="28" spans="1:15" s="4" customFormat="1" ht="16.5" customHeight="1" thickBot="1">
      <c r="A28" s="897"/>
      <c r="B28" s="21" t="s">
        <v>2828</v>
      </c>
      <c r="C28" s="25" t="s">
        <v>2821</v>
      </c>
      <c r="D28" s="211" t="s">
        <v>5</v>
      </c>
      <c r="E28" s="168">
        <v>5</v>
      </c>
      <c r="F28" s="616" t="s">
        <v>1689</v>
      </c>
      <c r="G28" s="214">
        <v>1.25</v>
      </c>
      <c r="H28" s="621">
        <v>364.93599999999998</v>
      </c>
      <c r="I28" s="324">
        <f>J3</f>
        <v>0</v>
      </c>
      <c r="J28" s="271">
        <f t="shared" si="8"/>
        <v>364.93599999999998</v>
      </c>
      <c r="K28" s="301">
        <f t="shared" si="9"/>
        <v>656.88479999999993</v>
      </c>
      <c r="L28" s="302">
        <f t="shared" si="10"/>
        <v>1532.7311999999999</v>
      </c>
      <c r="M28" s="303">
        <f t="shared" si="11"/>
        <v>620.39119999999991</v>
      </c>
      <c r="N28" s="899"/>
      <c r="O28" s="24"/>
    </row>
    <row r="29" spans="1:15" s="24" customFormat="1" ht="17.25" customHeight="1" thickBot="1">
      <c r="A29" s="897"/>
      <c r="B29" s="1081" t="s">
        <v>4268</v>
      </c>
      <c r="C29" s="1081"/>
      <c r="D29" s="1081"/>
      <c r="E29" s="1081"/>
      <c r="F29" s="1081"/>
      <c r="G29" s="1081"/>
      <c r="H29" s="1081"/>
      <c r="I29" s="1081"/>
      <c r="J29" s="1081"/>
      <c r="K29" s="1081"/>
      <c r="L29" s="1081"/>
      <c r="M29" s="1081"/>
      <c r="N29" s="1082"/>
      <c r="O29" s="122"/>
    </row>
    <row r="30" spans="1:15">
      <c r="A30" s="901"/>
      <c r="B30" s="610" t="s">
        <v>2836</v>
      </c>
      <c r="C30" s="18" t="s">
        <v>2830</v>
      </c>
      <c r="D30" s="837" t="s">
        <v>5</v>
      </c>
      <c r="E30" s="170">
        <v>16</v>
      </c>
      <c r="F30" s="613" t="s">
        <v>4266</v>
      </c>
      <c r="G30" s="171">
        <v>0.48399999999999999</v>
      </c>
      <c r="H30" s="620">
        <v>215.76</v>
      </c>
      <c r="I30" s="296">
        <f>J3</f>
        <v>0</v>
      </c>
      <c r="J30" s="299">
        <f t="shared" ref="J30:J53" si="12">H30*(1-I30)</f>
        <v>215.76</v>
      </c>
      <c r="K30" s="265">
        <f>J30*1.2</f>
        <v>258.91199999999998</v>
      </c>
      <c r="L30" s="284">
        <f t="shared" ref="L30:L37" si="13">J30*4.2</f>
        <v>906.19200000000001</v>
      </c>
      <c r="M30" s="291">
        <f t="shared" ref="M30:M37" si="14">J30*1.7</f>
        <v>366.79199999999997</v>
      </c>
      <c r="N30" s="902"/>
    </row>
    <row r="31" spans="1:15">
      <c r="A31" s="901"/>
      <c r="B31" s="610" t="s">
        <v>3192</v>
      </c>
      <c r="C31" s="18" t="s">
        <v>3193</v>
      </c>
      <c r="D31" s="837" t="s">
        <v>5</v>
      </c>
      <c r="E31" s="170">
        <v>16</v>
      </c>
      <c r="F31" s="613" t="s">
        <v>4266</v>
      </c>
      <c r="G31" s="171">
        <v>0.56000000000000005</v>
      </c>
      <c r="H31" s="620">
        <v>220.39999999999998</v>
      </c>
      <c r="I31" s="296">
        <f>J3</f>
        <v>0</v>
      </c>
      <c r="J31" s="299">
        <f t="shared" si="12"/>
        <v>220.39999999999998</v>
      </c>
      <c r="K31" s="265">
        <f t="shared" ref="K31:K37" si="15">J31*1.2</f>
        <v>264.47999999999996</v>
      </c>
      <c r="L31" s="284">
        <f t="shared" si="13"/>
        <v>925.68</v>
      </c>
      <c r="M31" s="291">
        <f t="shared" si="14"/>
        <v>374.67999999999995</v>
      </c>
      <c r="N31" s="902"/>
    </row>
    <row r="32" spans="1:15">
      <c r="A32" s="901"/>
      <c r="B32" s="610" t="s">
        <v>2837</v>
      </c>
      <c r="C32" s="18" t="s">
        <v>2831</v>
      </c>
      <c r="D32" s="837" t="s">
        <v>5</v>
      </c>
      <c r="E32" s="170">
        <v>16</v>
      </c>
      <c r="F32" s="613" t="s">
        <v>4266</v>
      </c>
      <c r="G32" s="171">
        <v>0.61499999999999999</v>
      </c>
      <c r="H32" s="620">
        <v>227.35999999999999</v>
      </c>
      <c r="I32" s="296">
        <f>J3</f>
        <v>0</v>
      </c>
      <c r="J32" s="299">
        <f t="shared" si="12"/>
        <v>227.35999999999999</v>
      </c>
      <c r="K32" s="265">
        <f t="shared" si="15"/>
        <v>272.83199999999999</v>
      </c>
      <c r="L32" s="284">
        <f t="shared" si="13"/>
        <v>954.91200000000003</v>
      </c>
      <c r="M32" s="291">
        <f t="shared" si="14"/>
        <v>386.51199999999994</v>
      </c>
      <c r="N32" s="902"/>
    </row>
    <row r="33" spans="1:14">
      <c r="A33" s="901"/>
      <c r="B33" s="610" t="s">
        <v>2838</v>
      </c>
      <c r="C33" s="18" t="s">
        <v>2832</v>
      </c>
      <c r="D33" s="837" t="s">
        <v>5</v>
      </c>
      <c r="E33" s="170">
        <v>8</v>
      </c>
      <c r="F33" s="613" t="s">
        <v>1690</v>
      </c>
      <c r="G33" s="171">
        <v>0.86</v>
      </c>
      <c r="H33" s="620">
        <v>301.59999999999997</v>
      </c>
      <c r="I33" s="296">
        <f>J3</f>
        <v>0</v>
      </c>
      <c r="J33" s="299">
        <f t="shared" si="12"/>
        <v>301.59999999999997</v>
      </c>
      <c r="K33" s="265">
        <f t="shared" si="15"/>
        <v>361.91999999999996</v>
      </c>
      <c r="L33" s="284">
        <f t="shared" si="13"/>
        <v>1266.7199999999998</v>
      </c>
      <c r="M33" s="291">
        <f t="shared" si="14"/>
        <v>512.71999999999991</v>
      </c>
      <c r="N33" s="902"/>
    </row>
    <row r="34" spans="1:14">
      <c r="A34" s="901"/>
      <c r="B34" s="610" t="s">
        <v>2839</v>
      </c>
      <c r="C34" s="18" t="s">
        <v>2833</v>
      </c>
      <c r="D34" s="837" t="s">
        <v>5</v>
      </c>
      <c r="E34" s="170">
        <v>4</v>
      </c>
      <c r="F34" s="613" t="s">
        <v>1690</v>
      </c>
      <c r="G34" s="171">
        <v>1.04</v>
      </c>
      <c r="H34" s="620">
        <v>382.79999999999995</v>
      </c>
      <c r="I34" s="296">
        <f>J3</f>
        <v>0</v>
      </c>
      <c r="J34" s="299">
        <f t="shared" si="12"/>
        <v>382.79999999999995</v>
      </c>
      <c r="K34" s="265">
        <f t="shared" si="15"/>
        <v>459.35999999999996</v>
      </c>
      <c r="L34" s="284">
        <f t="shared" si="13"/>
        <v>1607.7599999999998</v>
      </c>
      <c r="M34" s="291">
        <f t="shared" si="14"/>
        <v>650.75999999999988</v>
      </c>
      <c r="N34" s="902"/>
    </row>
    <row r="35" spans="1:14">
      <c r="A35" s="901"/>
      <c r="B35" s="610" t="s">
        <v>2840</v>
      </c>
      <c r="C35" s="18" t="s">
        <v>2834</v>
      </c>
      <c r="D35" s="837" t="s">
        <v>5</v>
      </c>
      <c r="E35" s="170">
        <v>4</v>
      </c>
      <c r="F35" s="613" t="s">
        <v>1691</v>
      </c>
      <c r="G35" s="171">
        <v>1.18</v>
      </c>
      <c r="H35" s="620">
        <v>491.84</v>
      </c>
      <c r="I35" s="296">
        <f>J3</f>
        <v>0</v>
      </c>
      <c r="J35" s="299">
        <f t="shared" si="12"/>
        <v>491.84</v>
      </c>
      <c r="K35" s="265">
        <f t="shared" si="15"/>
        <v>590.20799999999997</v>
      </c>
      <c r="L35" s="284">
        <f t="shared" si="13"/>
        <v>2065.7280000000001</v>
      </c>
      <c r="M35" s="291">
        <f t="shared" si="14"/>
        <v>836.12799999999993</v>
      </c>
      <c r="N35" s="902"/>
    </row>
    <row r="36" spans="1:14">
      <c r="A36" s="901"/>
      <c r="B36" s="610" t="s">
        <v>2841</v>
      </c>
      <c r="C36" s="18" t="s">
        <v>2835</v>
      </c>
      <c r="D36" s="837" t="s">
        <v>5</v>
      </c>
      <c r="E36" s="170">
        <v>4</v>
      </c>
      <c r="F36" s="14" t="s">
        <v>1691</v>
      </c>
      <c r="G36" s="171">
        <v>1.3599999999999999</v>
      </c>
      <c r="H36" s="14">
        <v>568.4</v>
      </c>
      <c r="I36" s="327">
        <f>J3</f>
        <v>0</v>
      </c>
      <c r="J36" s="270">
        <f t="shared" si="12"/>
        <v>568.4</v>
      </c>
      <c r="K36" s="265">
        <f t="shared" si="15"/>
        <v>682.07999999999993</v>
      </c>
      <c r="L36" s="284">
        <f t="shared" si="13"/>
        <v>2387.2800000000002</v>
      </c>
      <c r="M36" s="291">
        <f t="shared" si="14"/>
        <v>966.28</v>
      </c>
      <c r="N36" s="902"/>
    </row>
    <row r="37" spans="1:14">
      <c r="A37" s="901"/>
      <c r="B37" s="626" t="s">
        <v>3320</v>
      </c>
      <c r="C37" s="18" t="s">
        <v>3321</v>
      </c>
      <c r="D37" s="837" t="s">
        <v>5</v>
      </c>
      <c r="E37" s="170">
        <v>4</v>
      </c>
      <c r="F37" s="14" t="s">
        <v>1691</v>
      </c>
      <c r="G37" s="171">
        <v>1.62</v>
      </c>
      <c r="H37" s="14">
        <v>904.8</v>
      </c>
      <c r="I37" s="297">
        <f>J4</f>
        <v>0</v>
      </c>
      <c r="J37" s="834">
        <f t="shared" si="12"/>
        <v>904.8</v>
      </c>
      <c r="K37" s="301">
        <f t="shared" si="15"/>
        <v>1085.76</v>
      </c>
      <c r="L37" s="284">
        <f t="shared" si="13"/>
        <v>3800.16</v>
      </c>
      <c r="M37" s="835">
        <f t="shared" si="14"/>
        <v>1538.1599999999999</v>
      </c>
      <c r="N37" s="902"/>
    </row>
    <row r="38" spans="1:14" ht="15.75">
      <c r="A38" s="895"/>
      <c r="B38" s="1100" t="s">
        <v>3318</v>
      </c>
      <c r="C38" s="1100"/>
      <c r="D38" s="1100"/>
      <c r="E38" s="1100"/>
      <c r="F38" s="1100"/>
      <c r="G38" s="1100"/>
      <c r="H38" s="1100"/>
      <c r="I38" s="1100"/>
      <c r="J38" s="1100"/>
      <c r="K38" s="1100"/>
      <c r="L38" s="1100"/>
      <c r="M38" s="1100"/>
      <c r="N38" s="1129"/>
    </row>
    <row r="39" spans="1:14">
      <c r="A39" s="901"/>
      <c r="B39" s="721" t="s">
        <v>3302</v>
      </c>
      <c r="C39" s="721" t="s">
        <v>3303</v>
      </c>
      <c r="D39" s="722" t="s">
        <v>5</v>
      </c>
      <c r="E39" s="723">
        <v>1</v>
      </c>
      <c r="F39" s="723"/>
      <c r="G39" s="420">
        <v>0.24</v>
      </c>
      <c r="H39" s="420">
        <v>92.8</v>
      </c>
      <c r="I39" s="47">
        <f>J3</f>
        <v>0</v>
      </c>
      <c r="J39" s="834">
        <f t="shared" si="12"/>
        <v>92.8</v>
      </c>
      <c r="K39" s="264">
        <f t="shared" ref="K39:K53" si="16">J39*1.7</f>
        <v>157.76</v>
      </c>
      <c r="L39" s="288">
        <f t="shared" ref="L39:L53" si="17">J39*6</f>
        <v>556.79999999999995</v>
      </c>
      <c r="M39" s="527">
        <f t="shared" ref="M39:M53" si="18">J39*1.7</f>
        <v>157.76</v>
      </c>
      <c r="N39" s="899"/>
    </row>
    <row r="40" spans="1:14">
      <c r="A40" s="901"/>
      <c r="B40" s="368" t="s">
        <v>3304</v>
      </c>
      <c r="C40" s="368" t="s">
        <v>3305</v>
      </c>
      <c r="D40" s="369" t="s">
        <v>5</v>
      </c>
      <c r="E40" s="370">
        <v>1</v>
      </c>
      <c r="F40" s="370"/>
      <c r="G40" s="39">
        <v>0.3</v>
      </c>
      <c r="H40" s="39">
        <v>115.99999999999999</v>
      </c>
      <c r="I40" s="47">
        <f>J3</f>
        <v>0</v>
      </c>
      <c r="J40" s="834">
        <f t="shared" si="12"/>
        <v>115.99999999999999</v>
      </c>
      <c r="K40" s="265">
        <f t="shared" si="16"/>
        <v>197.19999999999996</v>
      </c>
      <c r="L40" s="284">
        <f t="shared" si="17"/>
        <v>695.99999999999989</v>
      </c>
      <c r="M40" s="371">
        <f t="shared" si="18"/>
        <v>197.19999999999996</v>
      </c>
      <c r="N40" s="899"/>
    </row>
    <row r="41" spans="1:14">
      <c r="A41" s="901"/>
      <c r="B41" s="368" t="s">
        <v>3157</v>
      </c>
      <c r="C41" s="368" t="s">
        <v>3168</v>
      </c>
      <c r="D41" s="369" t="s">
        <v>5</v>
      </c>
      <c r="E41" s="370">
        <v>1</v>
      </c>
      <c r="F41" s="370"/>
      <c r="G41" s="39">
        <v>0.36</v>
      </c>
      <c r="H41" s="39">
        <v>139.19999999999999</v>
      </c>
      <c r="I41" s="47">
        <f>J3</f>
        <v>0</v>
      </c>
      <c r="J41" s="834">
        <f t="shared" si="12"/>
        <v>139.19999999999999</v>
      </c>
      <c r="K41" s="265">
        <f t="shared" si="16"/>
        <v>236.64</v>
      </c>
      <c r="L41" s="284">
        <f t="shared" si="17"/>
        <v>835.19999999999993</v>
      </c>
      <c r="M41" s="371">
        <f t="shared" si="18"/>
        <v>236.64</v>
      </c>
      <c r="N41" s="899"/>
    </row>
    <row r="42" spans="1:14">
      <c r="A42" s="901"/>
      <c r="B42" s="368" t="s">
        <v>3306</v>
      </c>
      <c r="C42" s="368" t="s">
        <v>3307</v>
      </c>
      <c r="D42" s="369" t="s">
        <v>5</v>
      </c>
      <c r="E42" s="370">
        <v>1</v>
      </c>
      <c r="F42" s="370"/>
      <c r="G42" s="39">
        <v>0.42</v>
      </c>
      <c r="H42" s="39">
        <v>174</v>
      </c>
      <c r="I42" s="47">
        <f>I41</f>
        <v>0</v>
      </c>
      <c r="J42" s="834">
        <f t="shared" si="12"/>
        <v>174</v>
      </c>
      <c r="K42" s="265">
        <f t="shared" si="16"/>
        <v>295.8</v>
      </c>
      <c r="L42" s="284">
        <f t="shared" si="17"/>
        <v>1044</v>
      </c>
      <c r="M42" s="371">
        <f t="shared" si="18"/>
        <v>295.8</v>
      </c>
      <c r="N42" s="899"/>
    </row>
    <row r="43" spans="1:14">
      <c r="A43" s="901"/>
      <c r="B43" s="368" t="s">
        <v>3158</v>
      </c>
      <c r="C43" s="368" t="s">
        <v>3159</v>
      </c>
      <c r="D43" s="369" t="s">
        <v>5</v>
      </c>
      <c r="E43" s="370">
        <v>1</v>
      </c>
      <c r="F43" s="370"/>
      <c r="G43" s="39">
        <v>0.48</v>
      </c>
      <c r="H43" s="39">
        <v>208.79999999999998</v>
      </c>
      <c r="I43" s="47">
        <f>I42</f>
        <v>0</v>
      </c>
      <c r="J43" s="834">
        <f t="shared" si="12"/>
        <v>208.79999999999998</v>
      </c>
      <c r="K43" s="265">
        <f t="shared" si="16"/>
        <v>354.96</v>
      </c>
      <c r="L43" s="284">
        <f t="shared" si="17"/>
        <v>1252.8</v>
      </c>
      <c r="M43" s="371">
        <f t="shared" si="18"/>
        <v>354.96</v>
      </c>
      <c r="N43" s="899"/>
    </row>
    <row r="44" spans="1:14">
      <c r="A44" s="901"/>
      <c r="B44" s="368" t="s">
        <v>3308</v>
      </c>
      <c r="C44" s="368" t="s">
        <v>3309</v>
      </c>
      <c r="D44" s="369" t="s">
        <v>5</v>
      </c>
      <c r="E44" s="370">
        <v>1</v>
      </c>
      <c r="F44" s="370"/>
      <c r="G44" s="39">
        <v>0.54</v>
      </c>
      <c r="H44" s="39">
        <v>243.6</v>
      </c>
      <c r="I44" s="47">
        <f>I43</f>
        <v>0</v>
      </c>
      <c r="J44" s="834">
        <f t="shared" si="12"/>
        <v>243.6</v>
      </c>
      <c r="K44" s="265">
        <f t="shared" si="16"/>
        <v>414.12</v>
      </c>
      <c r="L44" s="284">
        <f t="shared" si="17"/>
        <v>1461.6</v>
      </c>
      <c r="M44" s="371">
        <f t="shared" si="18"/>
        <v>414.12</v>
      </c>
      <c r="N44" s="899"/>
    </row>
    <row r="45" spans="1:14">
      <c r="A45" s="901"/>
      <c r="B45" s="368" t="s">
        <v>3160</v>
      </c>
      <c r="C45" s="368" t="s">
        <v>3161</v>
      </c>
      <c r="D45" s="369" t="s">
        <v>5</v>
      </c>
      <c r="E45" s="370">
        <v>1</v>
      </c>
      <c r="F45" s="370"/>
      <c r="G45" s="39">
        <v>0.6</v>
      </c>
      <c r="H45" s="39">
        <v>278.39999999999998</v>
      </c>
      <c r="I45" s="47">
        <f>I44</f>
        <v>0</v>
      </c>
      <c r="J45" s="834">
        <f t="shared" si="12"/>
        <v>278.39999999999998</v>
      </c>
      <c r="K45" s="265">
        <f t="shared" si="16"/>
        <v>473.28</v>
      </c>
      <c r="L45" s="284">
        <f t="shared" si="17"/>
        <v>1670.3999999999999</v>
      </c>
      <c r="M45" s="371">
        <f t="shared" si="18"/>
        <v>473.28</v>
      </c>
      <c r="N45" s="899"/>
    </row>
    <row r="46" spans="1:14">
      <c r="A46" s="901"/>
      <c r="B46" s="368" t="s">
        <v>3310</v>
      </c>
      <c r="C46" s="368" t="s">
        <v>3311</v>
      </c>
      <c r="D46" s="369" t="s">
        <v>5</v>
      </c>
      <c r="E46" s="370">
        <v>1</v>
      </c>
      <c r="F46" s="370"/>
      <c r="G46" s="39">
        <v>0.72</v>
      </c>
      <c r="H46" s="39">
        <v>394.4</v>
      </c>
      <c r="I46" s="47">
        <f>I45</f>
        <v>0</v>
      </c>
      <c r="J46" s="834">
        <f t="shared" si="12"/>
        <v>394.4</v>
      </c>
      <c r="K46" s="265">
        <f t="shared" si="16"/>
        <v>670.4799999999999</v>
      </c>
      <c r="L46" s="284">
        <f t="shared" si="17"/>
        <v>2366.3999999999996</v>
      </c>
      <c r="M46" s="371">
        <f t="shared" si="18"/>
        <v>670.4799999999999</v>
      </c>
      <c r="N46" s="899"/>
    </row>
    <row r="47" spans="1:14">
      <c r="A47" s="901"/>
      <c r="B47" s="368" t="s">
        <v>3312</v>
      </c>
      <c r="C47" s="368" t="s">
        <v>3313</v>
      </c>
      <c r="D47" s="369" t="s">
        <v>5</v>
      </c>
      <c r="E47" s="370">
        <v>1</v>
      </c>
      <c r="F47" s="370"/>
      <c r="G47" s="39">
        <v>0.84</v>
      </c>
      <c r="H47" s="39">
        <v>417.59999999999997</v>
      </c>
      <c r="I47" s="47">
        <f>I45</f>
        <v>0</v>
      </c>
      <c r="J47" s="834">
        <f t="shared" si="12"/>
        <v>417.59999999999997</v>
      </c>
      <c r="K47" s="265">
        <f t="shared" si="16"/>
        <v>709.92</v>
      </c>
      <c r="L47" s="284">
        <f t="shared" si="17"/>
        <v>2505.6</v>
      </c>
      <c r="M47" s="371">
        <f t="shared" si="18"/>
        <v>709.92</v>
      </c>
      <c r="N47" s="899"/>
    </row>
    <row r="48" spans="1:14">
      <c r="A48" s="901"/>
      <c r="B48" s="368" t="s">
        <v>3314</v>
      </c>
      <c r="C48" s="368" t="s">
        <v>3315</v>
      </c>
      <c r="D48" s="369" t="s">
        <v>5</v>
      </c>
      <c r="E48" s="370">
        <v>1</v>
      </c>
      <c r="F48" s="370"/>
      <c r="G48" s="39">
        <v>0.96</v>
      </c>
      <c r="H48" s="39">
        <v>440.79999999999995</v>
      </c>
      <c r="I48" s="47">
        <f>I46</f>
        <v>0</v>
      </c>
      <c r="J48" s="834">
        <f t="shared" si="12"/>
        <v>440.79999999999995</v>
      </c>
      <c r="K48" s="265">
        <f t="shared" si="16"/>
        <v>749.3599999999999</v>
      </c>
      <c r="L48" s="284">
        <f t="shared" si="17"/>
        <v>2644.7999999999997</v>
      </c>
      <c r="M48" s="371">
        <f t="shared" si="18"/>
        <v>749.3599999999999</v>
      </c>
      <c r="N48" s="899"/>
    </row>
    <row r="49" spans="1:14">
      <c r="A49" s="901"/>
      <c r="B49" s="368" t="s">
        <v>3163</v>
      </c>
      <c r="C49" s="368" t="s">
        <v>3162</v>
      </c>
      <c r="D49" s="369" t="s">
        <v>5</v>
      </c>
      <c r="E49" s="370">
        <v>1</v>
      </c>
      <c r="F49" s="370"/>
      <c r="G49" s="39">
        <v>1.2</v>
      </c>
      <c r="H49" s="39">
        <v>463.99999999999994</v>
      </c>
      <c r="I49" s="47">
        <f>J3</f>
        <v>0</v>
      </c>
      <c r="J49" s="834">
        <f t="shared" si="12"/>
        <v>463.99999999999994</v>
      </c>
      <c r="K49" s="265">
        <f t="shared" si="16"/>
        <v>788.79999999999984</v>
      </c>
      <c r="L49" s="284">
        <f t="shared" si="17"/>
        <v>2783.9999999999995</v>
      </c>
      <c r="M49" s="371">
        <f t="shared" si="18"/>
        <v>788.79999999999984</v>
      </c>
      <c r="N49" s="899"/>
    </row>
    <row r="50" spans="1:14">
      <c r="A50" s="901"/>
      <c r="B50" s="368" t="s">
        <v>3316</v>
      </c>
      <c r="C50" s="368" t="s">
        <v>3317</v>
      </c>
      <c r="D50" s="369" t="s">
        <v>5</v>
      </c>
      <c r="E50" s="370">
        <v>1</v>
      </c>
      <c r="F50" s="370"/>
      <c r="G50" s="39">
        <v>1.44</v>
      </c>
      <c r="H50" s="39">
        <v>603.19999999999993</v>
      </c>
      <c r="I50" s="47">
        <f>I48</f>
        <v>0</v>
      </c>
      <c r="J50" s="834">
        <f t="shared" si="12"/>
        <v>603.19999999999993</v>
      </c>
      <c r="K50" s="265">
        <f t="shared" si="16"/>
        <v>1025.4399999999998</v>
      </c>
      <c r="L50" s="284">
        <f t="shared" si="17"/>
        <v>3619.2</v>
      </c>
      <c r="M50" s="371">
        <f t="shared" si="18"/>
        <v>1025.4399999999998</v>
      </c>
      <c r="N50" s="899"/>
    </row>
    <row r="51" spans="1:14">
      <c r="A51" s="901"/>
      <c r="B51" s="368" t="s">
        <v>3165</v>
      </c>
      <c r="C51" s="368" t="s">
        <v>3166</v>
      </c>
      <c r="D51" s="369" t="s">
        <v>5</v>
      </c>
      <c r="E51" s="370">
        <v>1</v>
      </c>
      <c r="F51" s="370"/>
      <c r="G51" s="39">
        <v>1.8</v>
      </c>
      <c r="H51" s="39">
        <v>730.8</v>
      </c>
      <c r="I51" s="47">
        <f>I48</f>
        <v>0</v>
      </c>
      <c r="J51" s="834">
        <f t="shared" si="12"/>
        <v>730.8</v>
      </c>
      <c r="K51" s="265">
        <f t="shared" si="16"/>
        <v>1242.3599999999999</v>
      </c>
      <c r="L51" s="284">
        <f t="shared" si="17"/>
        <v>4384.7999999999993</v>
      </c>
      <c r="M51" s="371">
        <f t="shared" si="18"/>
        <v>1242.3599999999999</v>
      </c>
      <c r="N51" s="899"/>
    </row>
    <row r="52" spans="1:14">
      <c r="A52" s="901"/>
      <c r="B52" s="368" t="s">
        <v>3164</v>
      </c>
      <c r="C52" s="368" t="s">
        <v>3167</v>
      </c>
      <c r="D52" s="369" t="s">
        <v>5</v>
      </c>
      <c r="E52" s="370">
        <v>1</v>
      </c>
      <c r="F52" s="370"/>
      <c r="G52" s="39">
        <v>2.4</v>
      </c>
      <c r="H52" s="39">
        <v>858.4</v>
      </c>
      <c r="I52" s="47">
        <f>I47</f>
        <v>0</v>
      </c>
      <c r="J52" s="834">
        <f t="shared" si="12"/>
        <v>858.4</v>
      </c>
      <c r="K52" s="265">
        <f t="shared" si="16"/>
        <v>1459.28</v>
      </c>
      <c r="L52" s="284">
        <f t="shared" si="17"/>
        <v>5150.3999999999996</v>
      </c>
      <c r="M52" s="371">
        <f t="shared" si="18"/>
        <v>1459.28</v>
      </c>
      <c r="N52" s="899"/>
    </row>
    <row r="53" spans="1:14">
      <c r="A53" s="901"/>
      <c r="B53" s="368" t="s">
        <v>3155</v>
      </c>
      <c r="C53" s="428" t="s">
        <v>3156</v>
      </c>
      <c r="D53" s="429" t="s">
        <v>5</v>
      </c>
      <c r="E53" s="430">
        <v>1</v>
      </c>
      <c r="F53" s="430"/>
      <c r="G53" s="44">
        <v>3.6</v>
      </c>
      <c r="H53" s="44">
        <v>1160</v>
      </c>
      <c r="I53" s="47">
        <f>I44</f>
        <v>0</v>
      </c>
      <c r="J53" s="834">
        <f t="shared" si="12"/>
        <v>1160</v>
      </c>
      <c r="K53" s="301">
        <f t="shared" si="16"/>
        <v>1972</v>
      </c>
      <c r="L53" s="302">
        <f t="shared" si="17"/>
        <v>6960</v>
      </c>
      <c r="M53" s="431">
        <f t="shared" si="18"/>
        <v>1972</v>
      </c>
      <c r="N53" s="899"/>
    </row>
    <row r="54" spans="1:14" ht="16.5" thickBot="1">
      <c r="A54" s="895"/>
      <c r="B54" s="1084" t="s">
        <v>2868</v>
      </c>
      <c r="C54" s="1085"/>
      <c r="D54" s="1085"/>
      <c r="E54" s="1085"/>
      <c r="F54" s="1085"/>
      <c r="G54" s="1085"/>
      <c r="H54" s="1085"/>
      <c r="I54" s="1085"/>
      <c r="J54" s="1085"/>
      <c r="K54" s="1085"/>
      <c r="L54" s="1085"/>
      <c r="M54" s="1085"/>
      <c r="N54" s="1130"/>
    </row>
    <row r="55" spans="1:14">
      <c r="A55" s="901"/>
      <c r="B55" s="645" t="s">
        <v>2299</v>
      </c>
      <c r="C55" s="258" t="s">
        <v>2301</v>
      </c>
      <c r="D55" s="201" t="s">
        <v>5</v>
      </c>
      <c r="E55" s="259">
        <v>1</v>
      </c>
      <c r="F55" s="832"/>
      <c r="G55" s="197">
        <v>0.1</v>
      </c>
      <c r="H55" s="197">
        <v>46.4</v>
      </c>
      <c r="I55" s="200">
        <f>J3</f>
        <v>0</v>
      </c>
      <c r="J55" s="305">
        <f t="shared" ref="J55:J98" si="19">H55*(1-I55)</f>
        <v>46.4</v>
      </c>
      <c r="K55" s="264">
        <f t="shared" ref="K55:K69" si="20">J55*1.7</f>
        <v>78.88</v>
      </c>
      <c r="L55" s="288">
        <f t="shared" ref="L55:L69" si="21">J55*6</f>
        <v>278.39999999999998</v>
      </c>
      <c r="M55" s="278">
        <f t="shared" ref="M55:M69" si="22">J55*1.7</f>
        <v>78.88</v>
      </c>
      <c r="N55" s="899"/>
    </row>
    <row r="56" spans="1:14">
      <c r="A56" s="901"/>
      <c r="B56" s="258" t="s">
        <v>1782</v>
      </c>
      <c r="C56" s="258" t="s">
        <v>1794</v>
      </c>
      <c r="D56" s="201" t="s">
        <v>5</v>
      </c>
      <c r="E56" s="259">
        <v>1</v>
      </c>
      <c r="F56" s="832"/>
      <c r="G56" s="197">
        <f>G55*2</f>
        <v>0.2</v>
      </c>
      <c r="H56" s="197">
        <v>59.716800000000006</v>
      </c>
      <c r="I56" s="200">
        <f>J3</f>
        <v>0</v>
      </c>
      <c r="J56" s="305">
        <f t="shared" si="19"/>
        <v>59.716800000000006</v>
      </c>
      <c r="K56" s="264">
        <f t="shared" si="20"/>
        <v>101.51856000000001</v>
      </c>
      <c r="L56" s="288">
        <f t="shared" si="21"/>
        <v>358.30080000000004</v>
      </c>
      <c r="M56" s="278">
        <f t="shared" si="22"/>
        <v>101.51856000000001</v>
      </c>
      <c r="N56" s="899"/>
    </row>
    <row r="57" spans="1:14">
      <c r="A57" s="901"/>
      <c r="B57" s="260" t="s">
        <v>1783</v>
      </c>
      <c r="C57" s="260" t="s">
        <v>1795</v>
      </c>
      <c r="D57" s="201" t="s">
        <v>5</v>
      </c>
      <c r="E57" s="259">
        <v>1</v>
      </c>
      <c r="F57" s="259"/>
      <c r="G57" s="199">
        <f>G55*3</f>
        <v>0.30000000000000004</v>
      </c>
      <c r="H57" s="197">
        <v>80.388000000000005</v>
      </c>
      <c r="I57" s="200">
        <f>J3</f>
        <v>0</v>
      </c>
      <c r="J57" s="305">
        <f t="shared" si="19"/>
        <v>80.388000000000005</v>
      </c>
      <c r="K57" s="264">
        <f t="shared" si="20"/>
        <v>136.65960000000001</v>
      </c>
      <c r="L57" s="288">
        <f t="shared" si="21"/>
        <v>482.32800000000003</v>
      </c>
      <c r="M57" s="278">
        <f t="shared" si="22"/>
        <v>136.65960000000001</v>
      </c>
      <c r="N57" s="899"/>
    </row>
    <row r="58" spans="1:14">
      <c r="A58" s="901"/>
      <c r="B58" s="260" t="s">
        <v>1784</v>
      </c>
      <c r="C58" s="260" t="s">
        <v>1796</v>
      </c>
      <c r="D58" s="201" t="s">
        <v>5</v>
      </c>
      <c r="E58" s="259">
        <v>1</v>
      </c>
      <c r="F58" s="832"/>
      <c r="G58" s="197">
        <f>G55*4</f>
        <v>0.4</v>
      </c>
      <c r="H58" s="197">
        <v>105.65279999999998</v>
      </c>
      <c r="I58" s="200">
        <f>J3</f>
        <v>0</v>
      </c>
      <c r="J58" s="305">
        <f t="shared" si="19"/>
        <v>105.65279999999998</v>
      </c>
      <c r="K58" s="264">
        <f t="shared" si="20"/>
        <v>179.60975999999997</v>
      </c>
      <c r="L58" s="288">
        <f t="shared" si="21"/>
        <v>633.91679999999997</v>
      </c>
      <c r="M58" s="278">
        <f t="shared" si="22"/>
        <v>179.60975999999997</v>
      </c>
      <c r="N58" s="899"/>
    </row>
    <row r="59" spans="1:14">
      <c r="A59" s="901"/>
      <c r="B59" s="260" t="s">
        <v>1785</v>
      </c>
      <c r="C59" s="260" t="s">
        <v>1797</v>
      </c>
      <c r="D59" s="201" t="s">
        <v>5</v>
      </c>
      <c r="E59" s="259">
        <v>1</v>
      </c>
      <c r="F59" s="832"/>
      <c r="G59" s="197">
        <f>G55*5</f>
        <v>0.5</v>
      </c>
      <c r="H59" s="197">
        <v>132.066</v>
      </c>
      <c r="I59" s="200">
        <f>J3</f>
        <v>0</v>
      </c>
      <c r="J59" s="305">
        <f t="shared" si="19"/>
        <v>132.066</v>
      </c>
      <c r="K59" s="264">
        <f t="shared" si="20"/>
        <v>224.51220000000001</v>
      </c>
      <c r="L59" s="288">
        <f t="shared" si="21"/>
        <v>792.39599999999996</v>
      </c>
      <c r="M59" s="278">
        <f t="shared" si="22"/>
        <v>224.51220000000001</v>
      </c>
      <c r="N59" s="899"/>
    </row>
    <row r="60" spans="1:14">
      <c r="A60" s="901"/>
      <c r="B60" s="260" t="s">
        <v>1786</v>
      </c>
      <c r="C60" s="260" t="s">
        <v>1798</v>
      </c>
      <c r="D60" s="201" t="s">
        <v>5</v>
      </c>
      <c r="E60" s="259">
        <v>1</v>
      </c>
      <c r="F60" s="259"/>
      <c r="G60" s="199">
        <f>G55*6</f>
        <v>0.60000000000000009</v>
      </c>
      <c r="H60" s="197">
        <v>156.1824</v>
      </c>
      <c r="I60" s="200">
        <f>J3</f>
        <v>0</v>
      </c>
      <c r="J60" s="305">
        <f t="shared" si="19"/>
        <v>156.1824</v>
      </c>
      <c r="K60" s="264">
        <f t="shared" si="20"/>
        <v>265.51008000000002</v>
      </c>
      <c r="L60" s="288">
        <f t="shared" si="21"/>
        <v>937.09439999999995</v>
      </c>
      <c r="M60" s="278">
        <f t="shared" si="22"/>
        <v>265.51008000000002</v>
      </c>
      <c r="N60" s="899"/>
    </row>
    <row r="61" spans="1:14">
      <c r="A61" s="901"/>
      <c r="B61" s="260" t="s">
        <v>1787</v>
      </c>
      <c r="C61" s="260" t="s">
        <v>1799</v>
      </c>
      <c r="D61" s="201" t="s">
        <v>5</v>
      </c>
      <c r="E61" s="259">
        <v>1</v>
      </c>
      <c r="F61" s="832"/>
      <c r="G61" s="197">
        <f>G55*8</f>
        <v>0.8</v>
      </c>
      <c r="H61" s="199">
        <v>202.11840000000001</v>
      </c>
      <c r="I61" s="200">
        <f>J3</f>
        <v>0</v>
      </c>
      <c r="J61" s="306">
        <f t="shared" si="19"/>
        <v>202.11840000000001</v>
      </c>
      <c r="K61" s="264">
        <f t="shared" si="20"/>
        <v>343.60128000000003</v>
      </c>
      <c r="L61" s="288">
        <f t="shared" si="21"/>
        <v>1212.7103999999999</v>
      </c>
      <c r="M61" s="278">
        <f t="shared" si="22"/>
        <v>343.60128000000003</v>
      </c>
      <c r="N61" s="899"/>
    </row>
    <row r="62" spans="1:14">
      <c r="A62" s="901"/>
      <c r="B62" s="260" t="s">
        <v>1788</v>
      </c>
      <c r="C62" s="260" t="s">
        <v>1800</v>
      </c>
      <c r="D62" s="201" t="s">
        <v>5</v>
      </c>
      <c r="E62" s="259">
        <v>1</v>
      </c>
      <c r="F62" s="832"/>
      <c r="G62" s="197">
        <f>G55*10</f>
        <v>1</v>
      </c>
      <c r="H62" s="199">
        <v>252.648</v>
      </c>
      <c r="I62" s="200">
        <f>J3</f>
        <v>0</v>
      </c>
      <c r="J62" s="306">
        <f t="shared" si="19"/>
        <v>252.648</v>
      </c>
      <c r="K62" s="264">
        <f t="shared" si="20"/>
        <v>429.5016</v>
      </c>
      <c r="L62" s="288">
        <f t="shared" si="21"/>
        <v>1515.8879999999999</v>
      </c>
      <c r="M62" s="278">
        <f t="shared" si="22"/>
        <v>429.5016</v>
      </c>
      <c r="N62" s="899"/>
    </row>
    <row r="63" spans="1:14">
      <c r="A63" s="901"/>
      <c r="B63" s="260" t="s">
        <v>1789</v>
      </c>
      <c r="C63" s="260" t="s">
        <v>1801</v>
      </c>
      <c r="D63" s="201" t="s">
        <v>5</v>
      </c>
      <c r="E63" s="259">
        <v>1</v>
      </c>
      <c r="F63" s="259"/>
      <c r="G63" s="199">
        <f>G55*12</f>
        <v>1.2000000000000002</v>
      </c>
      <c r="H63" s="199">
        <v>287.10000000000002</v>
      </c>
      <c r="I63" s="200">
        <f>J3</f>
        <v>0</v>
      </c>
      <c r="J63" s="306">
        <f t="shared" si="19"/>
        <v>287.10000000000002</v>
      </c>
      <c r="K63" s="264">
        <f t="shared" si="20"/>
        <v>488.07000000000005</v>
      </c>
      <c r="L63" s="288">
        <f t="shared" si="21"/>
        <v>1722.6000000000001</v>
      </c>
      <c r="M63" s="278">
        <f t="shared" si="22"/>
        <v>488.07000000000005</v>
      </c>
      <c r="N63" s="899"/>
    </row>
    <row r="64" spans="1:14">
      <c r="A64" s="901"/>
      <c r="B64" s="260" t="s">
        <v>1790</v>
      </c>
      <c r="C64" s="260" t="s">
        <v>1802</v>
      </c>
      <c r="D64" s="201" t="s">
        <v>5</v>
      </c>
      <c r="E64" s="259">
        <v>1</v>
      </c>
      <c r="F64" s="832"/>
      <c r="G64" s="197">
        <f>G55*14</f>
        <v>1.4000000000000001</v>
      </c>
      <c r="H64" s="199">
        <v>333.036</v>
      </c>
      <c r="I64" s="200">
        <f>J3</f>
        <v>0</v>
      </c>
      <c r="J64" s="306">
        <f t="shared" si="19"/>
        <v>333.036</v>
      </c>
      <c r="K64" s="264">
        <f t="shared" si="20"/>
        <v>566.16120000000001</v>
      </c>
      <c r="L64" s="288">
        <f t="shared" si="21"/>
        <v>1998.2159999999999</v>
      </c>
      <c r="M64" s="278">
        <f t="shared" si="22"/>
        <v>566.16120000000001</v>
      </c>
      <c r="N64" s="899"/>
    </row>
    <row r="65" spans="1:14">
      <c r="A65" s="901"/>
      <c r="B65" s="260" t="s">
        <v>1887</v>
      </c>
      <c r="C65" s="260" t="s">
        <v>1888</v>
      </c>
      <c r="D65" s="201" t="s">
        <v>5</v>
      </c>
      <c r="E65" s="259">
        <v>1</v>
      </c>
      <c r="F65" s="832"/>
      <c r="G65" s="197">
        <f>G55*15</f>
        <v>1.5</v>
      </c>
      <c r="H65" s="199">
        <v>357.28</v>
      </c>
      <c r="I65" s="200">
        <f>J3</f>
        <v>0</v>
      </c>
      <c r="J65" s="306">
        <f t="shared" si="19"/>
        <v>357.28</v>
      </c>
      <c r="K65" s="264">
        <f t="shared" si="20"/>
        <v>607.37599999999998</v>
      </c>
      <c r="L65" s="288">
        <f t="shared" si="21"/>
        <v>2143.6799999999998</v>
      </c>
      <c r="M65" s="278">
        <f t="shared" si="22"/>
        <v>607.37599999999998</v>
      </c>
      <c r="N65" s="899"/>
    </row>
    <row r="66" spans="1:14">
      <c r="A66" s="901"/>
      <c r="B66" s="260" t="s">
        <v>1791</v>
      </c>
      <c r="C66" s="260" t="s">
        <v>1803</v>
      </c>
      <c r="D66" s="201" t="s">
        <v>5</v>
      </c>
      <c r="E66" s="259">
        <v>1</v>
      </c>
      <c r="F66" s="259"/>
      <c r="G66" s="199">
        <f>G55*18</f>
        <v>1.8</v>
      </c>
      <c r="H66" s="199">
        <v>427.46000000000004</v>
      </c>
      <c r="I66" s="200">
        <f>J3</f>
        <v>0</v>
      </c>
      <c r="J66" s="306">
        <f t="shared" si="19"/>
        <v>427.46000000000004</v>
      </c>
      <c r="K66" s="264">
        <f t="shared" si="20"/>
        <v>726.68200000000002</v>
      </c>
      <c r="L66" s="288">
        <f t="shared" si="21"/>
        <v>2564.7600000000002</v>
      </c>
      <c r="M66" s="278">
        <f t="shared" si="22"/>
        <v>726.68200000000002</v>
      </c>
      <c r="N66" s="899"/>
    </row>
    <row r="67" spans="1:14">
      <c r="A67" s="901"/>
      <c r="B67" s="260" t="s">
        <v>1792</v>
      </c>
      <c r="C67" s="260" t="s">
        <v>1804</v>
      </c>
      <c r="D67" s="201" t="s">
        <v>5</v>
      </c>
      <c r="E67" s="259">
        <v>1</v>
      </c>
      <c r="F67" s="832"/>
      <c r="G67" s="197">
        <f>G55*20</f>
        <v>2</v>
      </c>
      <c r="H67" s="199">
        <v>484.88000000000005</v>
      </c>
      <c r="I67" s="200">
        <f>J3</f>
        <v>0</v>
      </c>
      <c r="J67" s="306">
        <f t="shared" si="19"/>
        <v>484.88000000000005</v>
      </c>
      <c r="K67" s="264">
        <f t="shared" si="20"/>
        <v>824.29600000000005</v>
      </c>
      <c r="L67" s="288">
        <f t="shared" si="21"/>
        <v>2909.28</v>
      </c>
      <c r="M67" s="278">
        <f t="shared" si="22"/>
        <v>824.29600000000005</v>
      </c>
      <c r="N67" s="899"/>
    </row>
    <row r="68" spans="1:14">
      <c r="A68" s="901"/>
      <c r="B68" s="260" t="s">
        <v>1793</v>
      </c>
      <c r="C68" s="260" t="s">
        <v>1805</v>
      </c>
      <c r="D68" s="201" t="s">
        <v>5</v>
      </c>
      <c r="E68" s="259">
        <v>1</v>
      </c>
      <c r="F68" s="832"/>
      <c r="G68" s="197">
        <f>G55*25</f>
        <v>2.5</v>
      </c>
      <c r="H68" s="199">
        <v>599.71999999999991</v>
      </c>
      <c r="I68" s="200">
        <f>J3</f>
        <v>0</v>
      </c>
      <c r="J68" s="306">
        <f t="shared" si="19"/>
        <v>599.71999999999991</v>
      </c>
      <c r="K68" s="264">
        <f t="shared" si="20"/>
        <v>1019.5239999999998</v>
      </c>
      <c r="L68" s="288">
        <f t="shared" si="21"/>
        <v>3598.3199999999997</v>
      </c>
      <c r="M68" s="278">
        <f t="shared" si="22"/>
        <v>1019.5239999999998</v>
      </c>
      <c r="N68" s="899"/>
    </row>
    <row r="69" spans="1:14">
      <c r="A69" s="901"/>
      <c r="B69" s="260" t="s">
        <v>2235</v>
      </c>
      <c r="C69" s="260" t="s">
        <v>2236</v>
      </c>
      <c r="D69" s="201" t="s">
        <v>5</v>
      </c>
      <c r="E69" s="259">
        <v>1</v>
      </c>
      <c r="F69" s="259"/>
      <c r="G69" s="199">
        <f>G55*30</f>
        <v>3</v>
      </c>
      <c r="H69" s="199">
        <v>714.56</v>
      </c>
      <c r="I69" s="200">
        <f>J3</f>
        <v>0</v>
      </c>
      <c r="J69" s="306">
        <f t="shared" si="19"/>
        <v>714.56</v>
      </c>
      <c r="K69" s="264">
        <f t="shared" si="20"/>
        <v>1214.752</v>
      </c>
      <c r="L69" s="288">
        <f t="shared" si="21"/>
        <v>4287.3599999999997</v>
      </c>
      <c r="M69" s="278">
        <f t="shared" si="22"/>
        <v>1214.752</v>
      </c>
      <c r="N69" s="899"/>
    </row>
    <row r="70" spans="1:14">
      <c r="A70" s="901"/>
      <c r="B70" s="8" t="s">
        <v>2298</v>
      </c>
      <c r="C70" s="8" t="s">
        <v>2300</v>
      </c>
      <c r="D70" s="837" t="s">
        <v>5</v>
      </c>
      <c r="E70" s="170">
        <v>1</v>
      </c>
      <c r="F70" s="193"/>
      <c r="G70" s="11">
        <v>0.125</v>
      </c>
      <c r="H70" s="11">
        <v>53.36</v>
      </c>
      <c r="I70" s="33">
        <f>J3</f>
        <v>0</v>
      </c>
      <c r="J70" s="19">
        <f t="shared" si="19"/>
        <v>53.36</v>
      </c>
      <c r="K70" s="264">
        <f>J70*1.7</f>
        <v>90.712000000000003</v>
      </c>
      <c r="L70" s="288">
        <f>J70*6</f>
        <v>320.15999999999997</v>
      </c>
      <c r="M70" s="281">
        <f>J70*1.7</f>
        <v>90.712000000000003</v>
      </c>
      <c r="N70" s="899"/>
    </row>
    <row r="71" spans="1:14">
      <c r="A71" s="901"/>
      <c r="B71" s="8" t="s">
        <v>1711</v>
      </c>
      <c r="C71" s="8" t="s">
        <v>1721</v>
      </c>
      <c r="D71" s="837" t="s">
        <v>5</v>
      </c>
      <c r="E71" s="170">
        <v>1</v>
      </c>
      <c r="F71" s="193"/>
      <c r="G71" s="11">
        <v>0.25</v>
      </c>
      <c r="H71" s="11">
        <v>88.16</v>
      </c>
      <c r="I71" s="33">
        <f>J3</f>
        <v>0</v>
      </c>
      <c r="J71" s="19">
        <f t="shared" si="19"/>
        <v>88.16</v>
      </c>
      <c r="K71" s="264">
        <f t="shared" ref="K71:K98" si="23">J71*1.7</f>
        <v>149.87199999999999</v>
      </c>
      <c r="L71" s="288">
        <f t="shared" ref="L71:L98" si="24">J71*6</f>
        <v>528.96</v>
      </c>
      <c r="M71" s="278">
        <f t="shared" ref="M71:M98" si="25">J71*1.7</f>
        <v>149.87199999999999</v>
      </c>
      <c r="N71" s="903"/>
    </row>
    <row r="72" spans="1:14">
      <c r="A72" s="901"/>
      <c r="B72" s="12" t="s">
        <v>1749</v>
      </c>
      <c r="C72" s="12" t="s">
        <v>1750</v>
      </c>
      <c r="D72" s="837" t="s">
        <v>5</v>
      </c>
      <c r="E72" s="170">
        <v>1</v>
      </c>
      <c r="F72" s="193"/>
      <c r="G72" s="11">
        <v>0.37500000000000006</v>
      </c>
      <c r="H72" s="11">
        <v>118.32</v>
      </c>
      <c r="I72" s="33">
        <f>J3</f>
        <v>0</v>
      </c>
      <c r="J72" s="19">
        <f t="shared" si="19"/>
        <v>118.32</v>
      </c>
      <c r="K72" s="264">
        <f t="shared" si="23"/>
        <v>201.14399999999998</v>
      </c>
      <c r="L72" s="288">
        <f t="shared" si="24"/>
        <v>709.92</v>
      </c>
      <c r="M72" s="278">
        <f t="shared" si="25"/>
        <v>201.14399999999998</v>
      </c>
      <c r="N72" s="903"/>
    </row>
    <row r="73" spans="1:14">
      <c r="A73" s="901"/>
      <c r="B73" s="12" t="s">
        <v>1712</v>
      </c>
      <c r="C73" s="12" t="s">
        <v>1722</v>
      </c>
      <c r="D73" s="837" t="s">
        <v>5</v>
      </c>
      <c r="E73" s="170">
        <v>1</v>
      </c>
      <c r="F73" s="193"/>
      <c r="G73" s="11">
        <v>0.5</v>
      </c>
      <c r="H73" s="11">
        <v>134.56</v>
      </c>
      <c r="I73" s="33">
        <f>J3</f>
        <v>0</v>
      </c>
      <c r="J73" s="19">
        <f t="shared" si="19"/>
        <v>134.56</v>
      </c>
      <c r="K73" s="264">
        <f t="shared" si="23"/>
        <v>228.75200000000001</v>
      </c>
      <c r="L73" s="288">
        <f t="shared" si="24"/>
        <v>807.36</v>
      </c>
      <c r="M73" s="278">
        <f t="shared" si="25"/>
        <v>228.75200000000001</v>
      </c>
      <c r="N73" s="903"/>
    </row>
    <row r="74" spans="1:14">
      <c r="A74" s="901"/>
      <c r="B74" s="12" t="s">
        <v>1747</v>
      </c>
      <c r="C74" s="12" t="s">
        <v>1748</v>
      </c>
      <c r="D74" s="837" t="s">
        <v>5</v>
      </c>
      <c r="E74" s="170">
        <v>1</v>
      </c>
      <c r="F74" s="193"/>
      <c r="G74" s="11">
        <v>0.625</v>
      </c>
      <c r="H74" s="11">
        <v>164.72</v>
      </c>
      <c r="I74" s="33">
        <f>J3</f>
        <v>0</v>
      </c>
      <c r="J74" s="19">
        <f t="shared" si="19"/>
        <v>164.72</v>
      </c>
      <c r="K74" s="264">
        <f t="shared" si="23"/>
        <v>280.024</v>
      </c>
      <c r="L74" s="288">
        <f t="shared" si="24"/>
        <v>988.31999999999994</v>
      </c>
      <c r="M74" s="278">
        <f t="shared" si="25"/>
        <v>280.024</v>
      </c>
      <c r="N74" s="903"/>
    </row>
    <row r="75" spans="1:14">
      <c r="A75" s="901"/>
      <c r="B75" s="12" t="s">
        <v>1713</v>
      </c>
      <c r="C75" s="12" t="s">
        <v>1723</v>
      </c>
      <c r="D75" s="837" t="s">
        <v>5</v>
      </c>
      <c r="E75" s="170">
        <v>1</v>
      </c>
      <c r="F75" s="193"/>
      <c r="G75" s="11">
        <v>0.75000000000000011</v>
      </c>
      <c r="H75" s="11">
        <v>194.88</v>
      </c>
      <c r="I75" s="33">
        <f>J3</f>
        <v>0</v>
      </c>
      <c r="J75" s="19">
        <f t="shared" si="19"/>
        <v>194.88</v>
      </c>
      <c r="K75" s="264">
        <f t="shared" si="23"/>
        <v>331.29599999999999</v>
      </c>
      <c r="L75" s="288">
        <f t="shared" si="24"/>
        <v>1169.28</v>
      </c>
      <c r="M75" s="278">
        <f t="shared" si="25"/>
        <v>331.29599999999999</v>
      </c>
      <c r="N75" s="903"/>
    </row>
    <row r="76" spans="1:14">
      <c r="A76" s="901"/>
      <c r="B76" s="12" t="s">
        <v>1714</v>
      </c>
      <c r="C76" s="12" t="s">
        <v>1724</v>
      </c>
      <c r="D76" s="837" t="s">
        <v>5</v>
      </c>
      <c r="E76" s="170">
        <v>1</v>
      </c>
      <c r="F76" s="193"/>
      <c r="G76" s="11">
        <v>1</v>
      </c>
      <c r="H76" s="14">
        <v>245.92</v>
      </c>
      <c r="I76" s="33">
        <f>J3</f>
        <v>0</v>
      </c>
      <c r="J76" s="29">
        <f t="shared" si="19"/>
        <v>245.92</v>
      </c>
      <c r="K76" s="264">
        <f t="shared" si="23"/>
        <v>418.06399999999996</v>
      </c>
      <c r="L76" s="288">
        <f t="shared" si="24"/>
        <v>1475.52</v>
      </c>
      <c r="M76" s="278">
        <f t="shared" si="25"/>
        <v>418.06399999999996</v>
      </c>
      <c r="N76" s="903"/>
    </row>
    <row r="77" spans="1:14">
      <c r="A77" s="901"/>
      <c r="B77" s="12" t="s">
        <v>1715</v>
      </c>
      <c r="C77" s="12" t="s">
        <v>1725</v>
      </c>
      <c r="D77" s="837" t="s">
        <v>5</v>
      </c>
      <c r="E77" s="170">
        <v>1</v>
      </c>
      <c r="F77" s="193"/>
      <c r="G77" s="11">
        <v>1.25</v>
      </c>
      <c r="H77" s="14">
        <v>313.2</v>
      </c>
      <c r="I77" s="33">
        <f>J3</f>
        <v>0</v>
      </c>
      <c r="J77" s="29">
        <f t="shared" si="19"/>
        <v>313.2</v>
      </c>
      <c r="K77" s="264">
        <f t="shared" si="23"/>
        <v>532.43999999999994</v>
      </c>
      <c r="L77" s="288">
        <f t="shared" si="24"/>
        <v>1879.1999999999998</v>
      </c>
      <c r="M77" s="278">
        <f t="shared" si="25"/>
        <v>532.43999999999994</v>
      </c>
      <c r="N77" s="903"/>
    </row>
    <row r="78" spans="1:14">
      <c r="A78" s="901"/>
      <c r="B78" s="12" t="s">
        <v>1716</v>
      </c>
      <c r="C78" s="12" t="s">
        <v>1726</v>
      </c>
      <c r="D78" s="837" t="s">
        <v>5</v>
      </c>
      <c r="E78" s="170">
        <v>1</v>
      </c>
      <c r="F78" s="193"/>
      <c r="G78" s="11">
        <v>1.5000000000000002</v>
      </c>
      <c r="H78" s="14">
        <v>357.28</v>
      </c>
      <c r="I78" s="33">
        <f>J3</f>
        <v>0</v>
      </c>
      <c r="J78" s="29">
        <f t="shared" si="19"/>
        <v>357.28</v>
      </c>
      <c r="K78" s="264">
        <f t="shared" si="23"/>
        <v>607.37599999999998</v>
      </c>
      <c r="L78" s="288">
        <f t="shared" si="24"/>
        <v>2143.6799999999998</v>
      </c>
      <c r="M78" s="278">
        <f t="shared" si="25"/>
        <v>607.37599999999998</v>
      </c>
      <c r="N78" s="903"/>
    </row>
    <row r="79" spans="1:14">
      <c r="A79" s="901"/>
      <c r="B79" s="12" t="s">
        <v>1717</v>
      </c>
      <c r="C79" s="12" t="s">
        <v>1727</v>
      </c>
      <c r="D79" s="837" t="s">
        <v>5</v>
      </c>
      <c r="E79" s="170">
        <v>1</v>
      </c>
      <c r="F79" s="193"/>
      <c r="G79" s="11">
        <v>1.7500000000000002</v>
      </c>
      <c r="H79" s="14">
        <v>408.32</v>
      </c>
      <c r="I79" s="33">
        <f>J3</f>
        <v>0</v>
      </c>
      <c r="J79" s="29">
        <f t="shared" si="19"/>
        <v>408.32</v>
      </c>
      <c r="K79" s="264">
        <f t="shared" si="23"/>
        <v>694.14400000000001</v>
      </c>
      <c r="L79" s="288">
        <f t="shared" si="24"/>
        <v>2449.92</v>
      </c>
      <c r="M79" s="278">
        <f t="shared" si="25"/>
        <v>694.14400000000001</v>
      </c>
      <c r="N79" s="903"/>
    </row>
    <row r="80" spans="1:14">
      <c r="A80" s="901"/>
      <c r="B80" s="12" t="s">
        <v>1718</v>
      </c>
      <c r="C80" s="12" t="s">
        <v>1728</v>
      </c>
      <c r="D80" s="837" t="s">
        <v>5</v>
      </c>
      <c r="E80" s="170">
        <v>1</v>
      </c>
      <c r="F80" s="193"/>
      <c r="G80" s="11">
        <v>1.875</v>
      </c>
      <c r="H80" s="14">
        <v>515.04</v>
      </c>
      <c r="I80" s="33">
        <f>J3</f>
        <v>0</v>
      </c>
      <c r="J80" s="29">
        <f t="shared" si="19"/>
        <v>515.04</v>
      </c>
      <c r="K80" s="264">
        <f t="shared" si="23"/>
        <v>875.56799999999987</v>
      </c>
      <c r="L80" s="288">
        <f t="shared" si="24"/>
        <v>3090.24</v>
      </c>
      <c r="M80" s="278">
        <f t="shared" si="25"/>
        <v>875.56799999999987</v>
      </c>
      <c r="N80" s="903"/>
    </row>
    <row r="81" spans="1:14">
      <c r="A81" s="901"/>
      <c r="B81" s="12" t="s">
        <v>1719</v>
      </c>
      <c r="C81" s="12" t="s">
        <v>1729</v>
      </c>
      <c r="D81" s="837" t="s">
        <v>5</v>
      </c>
      <c r="E81" s="170">
        <v>1</v>
      </c>
      <c r="F81" s="193"/>
      <c r="G81" s="11">
        <v>2.25</v>
      </c>
      <c r="H81" s="14">
        <v>577.67999999999995</v>
      </c>
      <c r="I81" s="33">
        <f>J3</f>
        <v>0</v>
      </c>
      <c r="J81" s="29">
        <f t="shared" si="19"/>
        <v>577.67999999999995</v>
      </c>
      <c r="K81" s="264">
        <f t="shared" si="23"/>
        <v>982.05599999999993</v>
      </c>
      <c r="L81" s="288">
        <f t="shared" si="24"/>
        <v>3466.08</v>
      </c>
      <c r="M81" s="278">
        <f t="shared" si="25"/>
        <v>982.05599999999993</v>
      </c>
      <c r="N81" s="903"/>
    </row>
    <row r="82" spans="1:14">
      <c r="A82" s="901"/>
      <c r="B82" s="12" t="s">
        <v>1720</v>
      </c>
      <c r="C82" s="12" t="s">
        <v>1730</v>
      </c>
      <c r="D82" s="837" t="s">
        <v>5</v>
      </c>
      <c r="E82" s="170">
        <v>1</v>
      </c>
      <c r="F82" s="193"/>
      <c r="G82" s="11">
        <v>2.5</v>
      </c>
      <c r="H82" s="14">
        <v>631.04</v>
      </c>
      <c r="I82" s="33">
        <f>J3</f>
        <v>0</v>
      </c>
      <c r="J82" s="29">
        <f t="shared" si="19"/>
        <v>631.04</v>
      </c>
      <c r="K82" s="264">
        <f t="shared" si="23"/>
        <v>1072.7679999999998</v>
      </c>
      <c r="L82" s="288">
        <f t="shared" si="24"/>
        <v>3786.24</v>
      </c>
      <c r="M82" s="278">
        <f t="shared" si="25"/>
        <v>1072.7679999999998</v>
      </c>
      <c r="N82" s="903"/>
    </row>
    <row r="83" spans="1:14">
      <c r="A83" s="901"/>
      <c r="B83" s="12" t="s">
        <v>2239</v>
      </c>
      <c r="C83" s="12" t="s">
        <v>2240</v>
      </c>
      <c r="D83" s="837" t="s">
        <v>5</v>
      </c>
      <c r="E83" s="170">
        <v>1</v>
      </c>
      <c r="F83" s="193"/>
      <c r="G83" s="11">
        <v>3.125</v>
      </c>
      <c r="H83" s="14">
        <v>904.8</v>
      </c>
      <c r="I83" s="33">
        <f>J3</f>
        <v>0</v>
      </c>
      <c r="J83" s="29">
        <f t="shared" si="19"/>
        <v>904.8</v>
      </c>
      <c r="K83" s="264">
        <f t="shared" si="23"/>
        <v>1538.1599999999999</v>
      </c>
      <c r="L83" s="288">
        <f t="shared" si="24"/>
        <v>5428.7999999999993</v>
      </c>
      <c r="M83" s="278">
        <f t="shared" si="25"/>
        <v>1538.1599999999999</v>
      </c>
      <c r="N83" s="904"/>
    </row>
    <row r="84" spans="1:14">
      <c r="A84" s="901"/>
      <c r="B84" s="359" t="s">
        <v>2853</v>
      </c>
      <c r="C84" s="359" t="s">
        <v>2869</v>
      </c>
      <c r="D84" s="366" t="s">
        <v>5</v>
      </c>
      <c r="E84" s="367">
        <v>1</v>
      </c>
      <c r="F84" s="833"/>
      <c r="G84" s="360">
        <v>0.16000000000000003</v>
      </c>
      <c r="H84" s="360">
        <v>57.999999999999993</v>
      </c>
      <c r="I84" s="365">
        <f>J3</f>
        <v>0</v>
      </c>
      <c r="J84" s="305">
        <f t="shared" si="19"/>
        <v>57.999999999999993</v>
      </c>
      <c r="K84" s="264">
        <f t="shared" si="23"/>
        <v>98.59999999999998</v>
      </c>
      <c r="L84" s="288">
        <f t="shared" si="24"/>
        <v>347.99999999999994</v>
      </c>
      <c r="M84" s="278">
        <f t="shared" si="25"/>
        <v>98.59999999999998</v>
      </c>
      <c r="N84" s="899"/>
    </row>
    <row r="85" spans="1:14">
      <c r="A85" s="901"/>
      <c r="B85" s="359" t="s">
        <v>2854</v>
      </c>
      <c r="C85" s="359" t="s">
        <v>2870</v>
      </c>
      <c r="D85" s="366" t="s">
        <v>5</v>
      </c>
      <c r="E85" s="367">
        <v>1</v>
      </c>
      <c r="F85" s="833"/>
      <c r="G85" s="360">
        <v>0.32000000000000006</v>
      </c>
      <c r="H85" s="360">
        <v>90.47999999999999</v>
      </c>
      <c r="I85" s="365">
        <f>J3</f>
        <v>0</v>
      </c>
      <c r="J85" s="305">
        <f t="shared" si="19"/>
        <v>90.47999999999999</v>
      </c>
      <c r="K85" s="264">
        <f t="shared" si="23"/>
        <v>153.81599999999997</v>
      </c>
      <c r="L85" s="288">
        <f t="shared" si="24"/>
        <v>542.87999999999988</v>
      </c>
      <c r="M85" s="278">
        <f t="shared" si="25"/>
        <v>153.81599999999997</v>
      </c>
      <c r="N85" s="899"/>
    </row>
    <row r="86" spans="1:14">
      <c r="A86" s="901"/>
      <c r="B86" s="361" t="s">
        <v>2855</v>
      </c>
      <c r="C86" s="361" t="s">
        <v>2871</v>
      </c>
      <c r="D86" s="366" t="s">
        <v>5</v>
      </c>
      <c r="E86" s="367">
        <v>1</v>
      </c>
      <c r="F86" s="833"/>
      <c r="G86" s="360">
        <v>0.48000000000000009</v>
      </c>
      <c r="H86" s="360">
        <v>115.99999999999999</v>
      </c>
      <c r="I86" s="365">
        <f>J3</f>
        <v>0</v>
      </c>
      <c r="J86" s="305">
        <f t="shared" si="19"/>
        <v>115.99999999999999</v>
      </c>
      <c r="K86" s="264">
        <f t="shared" si="23"/>
        <v>197.19999999999996</v>
      </c>
      <c r="L86" s="288">
        <f t="shared" si="24"/>
        <v>695.99999999999989</v>
      </c>
      <c r="M86" s="278">
        <f t="shared" si="25"/>
        <v>197.19999999999996</v>
      </c>
      <c r="N86" s="899"/>
    </row>
    <row r="87" spans="1:14">
      <c r="A87" s="901"/>
      <c r="B87" s="361" t="s">
        <v>2856</v>
      </c>
      <c r="C87" s="361" t="s">
        <v>2872</v>
      </c>
      <c r="D87" s="366" t="s">
        <v>5</v>
      </c>
      <c r="E87" s="367">
        <v>1</v>
      </c>
      <c r="F87" s="833"/>
      <c r="G87" s="360">
        <v>0.64000000000000012</v>
      </c>
      <c r="H87" s="360">
        <v>150.79999999999998</v>
      </c>
      <c r="I87" s="365">
        <f>J3</f>
        <v>0</v>
      </c>
      <c r="J87" s="305">
        <f t="shared" si="19"/>
        <v>150.79999999999998</v>
      </c>
      <c r="K87" s="264">
        <f t="shared" si="23"/>
        <v>256.35999999999996</v>
      </c>
      <c r="L87" s="288">
        <f t="shared" si="24"/>
        <v>904.8</v>
      </c>
      <c r="M87" s="278">
        <f t="shared" si="25"/>
        <v>256.35999999999996</v>
      </c>
      <c r="N87" s="899"/>
    </row>
    <row r="88" spans="1:14">
      <c r="A88" s="901"/>
      <c r="B88" s="361" t="s">
        <v>2857</v>
      </c>
      <c r="C88" s="361" t="s">
        <v>2873</v>
      </c>
      <c r="D88" s="366" t="s">
        <v>5</v>
      </c>
      <c r="E88" s="367">
        <v>1</v>
      </c>
      <c r="F88" s="833"/>
      <c r="G88" s="360">
        <v>0.8</v>
      </c>
      <c r="H88" s="360">
        <v>174</v>
      </c>
      <c r="I88" s="365">
        <f>J3</f>
        <v>0</v>
      </c>
      <c r="J88" s="305">
        <f t="shared" si="19"/>
        <v>174</v>
      </c>
      <c r="K88" s="264">
        <f t="shared" si="23"/>
        <v>295.8</v>
      </c>
      <c r="L88" s="288">
        <f t="shared" si="24"/>
        <v>1044</v>
      </c>
      <c r="M88" s="278">
        <f t="shared" si="25"/>
        <v>295.8</v>
      </c>
      <c r="N88" s="899"/>
    </row>
    <row r="89" spans="1:14">
      <c r="A89" s="901"/>
      <c r="B89" s="361" t="s">
        <v>2858</v>
      </c>
      <c r="C89" s="361" t="s">
        <v>2874</v>
      </c>
      <c r="D89" s="366" t="s">
        <v>5</v>
      </c>
      <c r="E89" s="367">
        <v>1</v>
      </c>
      <c r="F89" s="833"/>
      <c r="G89" s="360">
        <v>0.96000000000000019</v>
      </c>
      <c r="H89" s="360">
        <v>208.79999999999998</v>
      </c>
      <c r="I89" s="365">
        <f>J3</f>
        <v>0</v>
      </c>
      <c r="J89" s="305">
        <f t="shared" si="19"/>
        <v>208.79999999999998</v>
      </c>
      <c r="K89" s="264">
        <f t="shared" si="23"/>
        <v>354.96</v>
      </c>
      <c r="L89" s="288">
        <f t="shared" si="24"/>
        <v>1252.8</v>
      </c>
      <c r="M89" s="278">
        <f t="shared" si="25"/>
        <v>354.96</v>
      </c>
      <c r="N89" s="899"/>
    </row>
    <row r="90" spans="1:14">
      <c r="A90" s="901"/>
      <c r="B90" s="361" t="s">
        <v>2859</v>
      </c>
      <c r="C90" s="361" t="s">
        <v>2875</v>
      </c>
      <c r="D90" s="366" t="s">
        <v>5</v>
      </c>
      <c r="E90" s="367">
        <v>1</v>
      </c>
      <c r="F90" s="833"/>
      <c r="G90" s="360">
        <v>1.2800000000000002</v>
      </c>
      <c r="H90" s="364">
        <v>278.39999999999998</v>
      </c>
      <c r="I90" s="365">
        <f>J3</f>
        <v>0</v>
      </c>
      <c r="J90" s="306">
        <f t="shared" si="19"/>
        <v>278.39999999999998</v>
      </c>
      <c r="K90" s="264">
        <f t="shared" si="23"/>
        <v>473.28</v>
      </c>
      <c r="L90" s="288">
        <f t="shared" si="24"/>
        <v>1670.3999999999999</v>
      </c>
      <c r="M90" s="278">
        <f t="shared" si="25"/>
        <v>473.28</v>
      </c>
      <c r="N90" s="899"/>
    </row>
    <row r="91" spans="1:14">
      <c r="A91" s="901"/>
      <c r="B91" s="361" t="s">
        <v>2860</v>
      </c>
      <c r="C91" s="361" t="s">
        <v>2876</v>
      </c>
      <c r="D91" s="366" t="s">
        <v>5</v>
      </c>
      <c r="E91" s="367">
        <v>1</v>
      </c>
      <c r="F91" s="833"/>
      <c r="G91" s="360">
        <v>1.6</v>
      </c>
      <c r="H91" s="364">
        <v>336.4</v>
      </c>
      <c r="I91" s="365">
        <f>J3</f>
        <v>0</v>
      </c>
      <c r="J91" s="306">
        <f t="shared" si="19"/>
        <v>336.4</v>
      </c>
      <c r="K91" s="264">
        <f t="shared" si="23"/>
        <v>571.88</v>
      </c>
      <c r="L91" s="288">
        <f t="shared" si="24"/>
        <v>2018.3999999999999</v>
      </c>
      <c r="M91" s="278">
        <f t="shared" si="25"/>
        <v>571.88</v>
      </c>
      <c r="N91" s="899"/>
    </row>
    <row r="92" spans="1:14">
      <c r="A92" s="901"/>
      <c r="B92" s="361" t="s">
        <v>2861</v>
      </c>
      <c r="C92" s="361" t="s">
        <v>2877</v>
      </c>
      <c r="D92" s="366" t="s">
        <v>5</v>
      </c>
      <c r="E92" s="367">
        <v>1</v>
      </c>
      <c r="F92" s="833"/>
      <c r="G92" s="360">
        <v>1.9200000000000004</v>
      </c>
      <c r="H92" s="364">
        <v>406</v>
      </c>
      <c r="I92" s="365">
        <f>J3</f>
        <v>0</v>
      </c>
      <c r="J92" s="306">
        <f t="shared" si="19"/>
        <v>406</v>
      </c>
      <c r="K92" s="264">
        <f t="shared" si="23"/>
        <v>690.19999999999993</v>
      </c>
      <c r="L92" s="288">
        <f t="shared" si="24"/>
        <v>2436</v>
      </c>
      <c r="M92" s="278">
        <f t="shared" si="25"/>
        <v>690.19999999999993</v>
      </c>
      <c r="N92" s="899"/>
    </row>
    <row r="93" spans="1:14">
      <c r="A93" s="901"/>
      <c r="B93" s="361" t="s">
        <v>2862</v>
      </c>
      <c r="C93" s="361" t="s">
        <v>2878</v>
      </c>
      <c r="D93" s="366" t="s">
        <v>5</v>
      </c>
      <c r="E93" s="367">
        <v>1</v>
      </c>
      <c r="F93" s="833"/>
      <c r="G93" s="360">
        <v>2.2400000000000002</v>
      </c>
      <c r="H93" s="364">
        <v>498.79999999999995</v>
      </c>
      <c r="I93" s="365">
        <f>J3</f>
        <v>0</v>
      </c>
      <c r="J93" s="306">
        <f t="shared" si="19"/>
        <v>498.79999999999995</v>
      </c>
      <c r="K93" s="264">
        <f t="shared" si="23"/>
        <v>847.95999999999992</v>
      </c>
      <c r="L93" s="288">
        <f t="shared" si="24"/>
        <v>2992.7999999999997</v>
      </c>
      <c r="M93" s="278">
        <f t="shared" si="25"/>
        <v>847.95999999999992</v>
      </c>
      <c r="N93" s="899"/>
    </row>
    <row r="94" spans="1:14">
      <c r="A94" s="901"/>
      <c r="B94" s="361" t="s">
        <v>2863</v>
      </c>
      <c r="C94" s="361" t="s">
        <v>2879</v>
      </c>
      <c r="D94" s="366" t="s">
        <v>5</v>
      </c>
      <c r="E94" s="367">
        <v>1</v>
      </c>
      <c r="F94" s="833"/>
      <c r="G94" s="360">
        <v>2.4000000000000004</v>
      </c>
      <c r="H94" s="364">
        <v>504.59999999999997</v>
      </c>
      <c r="I94" s="365">
        <f>J3</f>
        <v>0</v>
      </c>
      <c r="J94" s="306">
        <f t="shared" si="19"/>
        <v>504.59999999999997</v>
      </c>
      <c r="K94" s="264">
        <f t="shared" si="23"/>
        <v>857.81999999999994</v>
      </c>
      <c r="L94" s="288">
        <f t="shared" si="24"/>
        <v>3027.6</v>
      </c>
      <c r="M94" s="278">
        <f t="shared" si="25"/>
        <v>857.81999999999994</v>
      </c>
      <c r="N94" s="899"/>
    </row>
    <row r="95" spans="1:14">
      <c r="A95" s="901"/>
      <c r="B95" s="361" t="s">
        <v>2864</v>
      </c>
      <c r="C95" s="361" t="s">
        <v>2880</v>
      </c>
      <c r="D95" s="366" t="s">
        <v>5</v>
      </c>
      <c r="E95" s="367">
        <v>1</v>
      </c>
      <c r="F95" s="833"/>
      <c r="G95" s="360">
        <v>2.8800000000000003</v>
      </c>
      <c r="H95" s="364">
        <v>605.52</v>
      </c>
      <c r="I95" s="365">
        <f>J3</f>
        <v>0</v>
      </c>
      <c r="J95" s="306">
        <f t="shared" si="19"/>
        <v>605.52</v>
      </c>
      <c r="K95" s="264">
        <f t="shared" si="23"/>
        <v>1029.384</v>
      </c>
      <c r="L95" s="288">
        <f t="shared" si="24"/>
        <v>3633.12</v>
      </c>
      <c r="M95" s="278">
        <f t="shared" si="25"/>
        <v>1029.384</v>
      </c>
      <c r="N95" s="899"/>
    </row>
    <row r="96" spans="1:14">
      <c r="A96" s="901"/>
      <c r="B96" s="361" t="s">
        <v>2865</v>
      </c>
      <c r="C96" s="361" t="s">
        <v>2881</v>
      </c>
      <c r="D96" s="366" t="s">
        <v>5</v>
      </c>
      <c r="E96" s="367">
        <v>1</v>
      </c>
      <c r="F96" s="833"/>
      <c r="G96" s="360">
        <v>3.2</v>
      </c>
      <c r="H96" s="364">
        <v>672.8</v>
      </c>
      <c r="I96" s="365">
        <f>J3</f>
        <v>0</v>
      </c>
      <c r="J96" s="306">
        <f t="shared" si="19"/>
        <v>672.8</v>
      </c>
      <c r="K96" s="264">
        <f t="shared" si="23"/>
        <v>1143.76</v>
      </c>
      <c r="L96" s="288">
        <f t="shared" si="24"/>
        <v>4036.7999999999997</v>
      </c>
      <c r="M96" s="278">
        <f t="shared" si="25"/>
        <v>1143.76</v>
      </c>
      <c r="N96" s="899"/>
    </row>
    <row r="97" spans="1:14">
      <c r="A97" s="901"/>
      <c r="B97" s="361" t="s">
        <v>2866</v>
      </c>
      <c r="C97" s="361" t="s">
        <v>2882</v>
      </c>
      <c r="D97" s="366" t="s">
        <v>5</v>
      </c>
      <c r="E97" s="367">
        <v>1</v>
      </c>
      <c r="F97" s="833"/>
      <c r="G97" s="360">
        <v>4</v>
      </c>
      <c r="H97" s="364">
        <v>840.99999999999989</v>
      </c>
      <c r="I97" s="365">
        <f>J3</f>
        <v>0</v>
      </c>
      <c r="J97" s="306">
        <f t="shared" si="19"/>
        <v>840.99999999999989</v>
      </c>
      <c r="K97" s="264">
        <f t="shared" si="23"/>
        <v>1429.6999999999998</v>
      </c>
      <c r="L97" s="288">
        <f t="shared" si="24"/>
        <v>5045.9999999999991</v>
      </c>
      <c r="M97" s="278">
        <f t="shared" si="25"/>
        <v>1429.6999999999998</v>
      </c>
      <c r="N97" s="899"/>
    </row>
    <row r="98" spans="1:14" ht="15.75" thickBot="1">
      <c r="A98" s="905"/>
      <c r="B98" s="906" t="s">
        <v>2867</v>
      </c>
      <c r="C98" s="906" t="s">
        <v>2883</v>
      </c>
      <c r="D98" s="907" t="s">
        <v>5</v>
      </c>
      <c r="E98" s="908">
        <v>1</v>
      </c>
      <c r="F98" s="909"/>
      <c r="G98" s="910">
        <v>4.8000000000000007</v>
      </c>
      <c r="H98" s="911">
        <v>1009.1999999999999</v>
      </c>
      <c r="I98" s="912">
        <f>J3</f>
        <v>0</v>
      </c>
      <c r="J98" s="913">
        <f t="shared" si="19"/>
        <v>1009.1999999999999</v>
      </c>
      <c r="K98" s="914">
        <f t="shared" si="23"/>
        <v>1715.6399999999999</v>
      </c>
      <c r="L98" s="915">
        <f t="shared" si="24"/>
        <v>6055.2</v>
      </c>
      <c r="M98" s="916">
        <f t="shared" si="25"/>
        <v>1715.6399999999999</v>
      </c>
      <c r="N98" s="917"/>
    </row>
    <row r="99" spans="1:14" ht="15.75">
      <c r="A99" s="1102"/>
      <c r="B99" s="1102"/>
      <c r="C99" s="1102"/>
      <c r="D99" s="1102"/>
      <c r="E99" s="1102"/>
      <c r="F99" s="1102"/>
      <c r="G99" s="1102"/>
      <c r="H99" s="1102"/>
      <c r="I99" s="1102"/>
      <c r="J99" s="1102"/>
      <c r="K99" s="1102"/>
      <c r="L99" s="1102"/>
      <c r="M99" s="1102"/>
      <c r="N99" s="1102"/>
    </row>
  </sheetData>
  <mergeCells count="18">
    <mergeCell ref="A99:N99"/>
    <mergeCell ref="B29:N29"/>
    <mergeCell ref="B21:N21"/>
    <mergeCell ref="F2:F3"/>
    <mergeCell ref="B12:N12"/>
    <mergeCell ref="B38:N38"/>
    <mergeCell ref="B54:N54"/>
    <mergeCell ref="B4:M5"/>
    <mergeCell ref="B1:C1"/>
    <mergeCell ref="D1:N1"/>
    <mergeCell ref="A2:A3"/>
    <mergeCell ref="B2:B3"/>
    <mergeCell ref="C2:C3"/>
    <mergeCell ref="D2:D3"/>
    <mergeCell ref="E2:E3"/>
    <mergeCell ref="G2:G3"/>
    <mergeCell ref="H2:H3"/>
    <mergeCell ref="J3:M3"/>
  </mergeCells>
  <hyperlinks>
    <hyperlink ref="N2" location="Оглавление!A1" display="Оглавление &gt;&gt;&gt;&gt;"/>
    <hyperlink ref="N3" location="Фотооглавление!A1" display="Оглавление &gt;&gt;&gt;&gt;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9900"/>
    <outlinePr summaryBelow="0" summaryRight="0"/>
    <pageSetUpPr autoPageBreaks="0"/>
  </sheetPr>
  <dimension ref="A1:N36"/>
  <sheetViews>
    <sheetView showGridLines="0" workbookViewId="0">
      <pane ySplit="3" topLeftCell="A4" activePane="bottomLeft" state="frozen"/>
      <selection activeCell="C25" sqref="C25"/>
      <selection pane="bottomLeft" activeCell="R17" sqref="R17"/>
    </sheetView>
  </sheetViews>
  <sheetFormatPr defaultRowHeight="12.75"/>
  <cols>
    <col min="1" max="1" width="1.85546875" style="445" customWidth="1"/>
    <col min="2" max="2" width="9.28515625" style="445" customWidth="1"/>
    <col min="3" max="3" width="63.85546875" style="445" customWidth="1"/>
    <col min="4" max="4" width="3.140625" style="446" customWidth="1"/>
    <col min="5" max="5" width="3.28515625" style="446" customWidth="1"/>
    <col min="6" max="6" width="4.42578125" style="447" customWidth="1"/>
    <col min="7" max="7" width="7.140625" style="446" customWidth="1"/>
    <col min="8" max="8" width="0.140625" style="448" customWidth="1"/>
    <col min="9" max="9" width="8.42578125" style="446" customWidth="1"/>
    <col min="10" max="10" width="7.85546875" style="446" customWidth="1"/>
    <col min="11" max="11" width="8.42578125" style="446" customWidth="1"/>
    <col min="12" max="12" width="7.42578125" style="446" customWidth="1"/>
    <col min="13" max="13" width="16.85546875" style="449" customWidth="1"/>
    <col min="14" max="14" width="4" style="121" customWidth="1"/>
    <col min="15" max="16384" width="9.140625" style="444"/>
  </cols>
  <sheetData>
    <row r="1" spans="1:14" s="1" customFormat="1" ht="67.5" customHeight="1">
      <c r="A1" s="657"/>
      <c r="B1" s="505"/>
      <c r="C1" s="505"/>
      <c r="D1" s="1122" t="s">
        <v>3840</v>
      </c>
      <c r="E1" s="1123"/>
      <c r="F1" s="1123"/>
      <c r="G1" s="1123"/>
      <c r="H1" s="1123"/>
      <c r="I1" s="1123"/>
      <c r="J1" s="1123"/>
      <c r="K1" s="1123"/>
      <c r="L1" s="1123"/>
      <c r="M1" s="1124"/>
      <c r="N1" s="509"/>
    </row>
    <row r="2" spans="1:14" s="7" customFormat="1" ht="40.5" customHeight="1">
      <c r="A2" s="1038" t="s">
        <v>0</v>
      </c>
      <c r="B2" s="989" t="s">
        <v>1</v>
      </c>
      <c r="C2" s="1008" t="s">
        <v>2</v>
      </c>
      <c r="D2" s="982" t="s">
        <v>3</v>
      </c>
      <c r="E2" s="982" t="s">
        <v>76</v>
      </c>
      <c r="F2" s="983" t="s">
        <v>100</v>
      </c>
      <c r="G2" s="982" t="s">
        <v>99</v>
      </c>
      <c r="H2" s="607"/>
      <c r="I2" s="488" t="s">
        <v>2417</v>
      </c>
      <c r="J2" s="488" t="s">
        <v>2423</v>
      </c>
      <c r="K2" s="488" t="s">
        <v>2424</v>
      </c>
      <c r="L2" s="488" t="s">
        <v>2425</v>
      </c>
      <c r="M2" s="757" t="s">
        <v>3845</v>
      </c>
      <c r="N2" s="510"/>
    </row>
    <row r="3" spans="1:14" s="7" customFormat="1" ht="24" customHeight="1" thickBot="1">
      <c r="A3" s="1038"/>
      <c r="B3" s="1134"/>
      <c r="C3" s="1134"/>
      <c r="D3" s="982"/>
      <c r="E3" s="982"/>
      <c r="F3" s="983"/>
      <c r="G3" s="982"/>
      <c r="H3" s="521"/>
      <c r="I3" s="1073">
        <f>Оглавление!D3</f>
        <v>0</v>
      </c>
      <c r="J3" s="1074"/>
      <c r="K3" s="1074"/>
      <c r="L3" s="1075"/>
      <c r="M3" s="762" t="s">
        <v>3846</v>
      </c>
      <c r="N3" s="510"/>
    </row>
    <row r="4" spans="1:14" s="5" customFormat="1" ht="38.25" customHeight="1" thickBot="1">
      <c r="A4" s="653"/>
      <c r="B4" s="1110" t="s">
        <v>1098</v>
      </c>
      <c r="C4" s="1104"/>
      <c r="D4" s="1131"/>
      <c r="E4" s="1131"/>
      <c r="F4" s="1131"/>
      <c r="G4" s="1131"/>
      <c r="H4" s="1104"/>
      <c r="I4" s="1104"/>
      <c r="J4" s="1104"/>
      <c r="K4" s="1104"/>
      <c r="L4" s="1104"/>
      <c r="M4" s="1105"/>
      <c r="N4" s="49"/>
    </row>
    <row r="5" spans="1:14" s="4" customFormat="1" ht="20.25" customHeight="1" thickBot="1">
      <c r="A5" s="654"/>
      <c r="B5" s="608" t="s">
        <v>2229</v>
      </c>
      <c r="C5" s="145" t="s">
        <v>2230</v>
      </c>
      <c r="D5" s="146" t="s">
        <v>5</v>
      </c>
      <c r="E5" s="210">
        <v>10</v>
      </c>
      <c r="F5" s="141">
        <v>0.10100000000000001</v>
      </c>
      <c r="G5" s="141">
        <v>36.269999999999996</v>
      </c>
      <c r="H5" s="137">
        <f>I3</f>
        <v>0</v>
      </c>
      <c r="I5" s="215">
        <f t="shared" ref="I5" si="0">G5*(1-H5)</f>
        <v>36.269999999999996</v>
      </c>
      <c r="J5" s="290" t="s">
        <v>3874</v>
      </c>
      <c r="K5" s="287">
        <f t="shared" ref="K5:K33" si="1">I5*5.9</f>
        <v>213.99299999999999</v>
      </c>
      <c r="L5" s="280">
        <f t="shared" ref="L5:L33" si="2">I5*2</f>
        <v>72.539999999999992</v>
      </c>
      <c r="M5" s="114"/>
      <c r="N5" s="511"/>
    </row>
    <row r="6" spans="1:14" s="4" customFormat="1" ht="20.25" customHeight="1" thickBot="1">
      <c r="A6" s="654"/>
      <c r="B6" s="174" t="s">
        <v>108</v>
      </c>
      <c r="C6" s="12" t="s">
        <v>988</v>
      </c>
      <c r="D6" s="139" t="s">
        <v>5</v>
      </c>
      <c r="E6" s="13">
        <v>10</v>
      </c>
      <c r="F6" s="14">
        <v>0.12</v>
      </c>
      <c r="G6" s="14">
        <v>38.259</v>
      </c>
      <c r="H6" s="33">
        <f>I3</f>
        <v>0</v>
      </c>
      <c r="I6" s="29">
        <f t="shared" ref="I6:I32" si="3">G6*(1-H6)</f>
        <v>38.259</v>
      </c>
      <c r="J6" s="290" t="s">
        <v>3874</v>
      </c>
      <c r="K6" s="284">
        <f t="shared" si="1"/>
        <v>225.72810000000001</v>
      </c>
      <c r="L6" s="291">
        <f t="shared" si="2"/>
        <v>76.518000000000001</v>
      </c>
      <c r="M6" s="114"/>
      <c r="N6" s="511"/>
    </row>
    <row r="7" spans="1:14" s="4" customFormat="1" ht="20.25" customHeight="1" thickBot="1">
      <c r="A7" s="654"/>
      <c r="B7" s="174" t="s">
        <v>109</v>
      </c>
      <c r="C7" s="12" t="s">
        <v>989</v>
      </c>
      <c r="D7" s="139" t="s">
        <v>5</v>
      </c>
      <c r="E7" s="13">
        <v>10</v>
      </c>
      <c r="F7" s="14">
        <v>0.153</v>
      </c>
      <c r="G7" s="14">
        <v>51.012</v>
      </c>
      <c r="H7" s="33">
        <f>I3</f>
        <v>0</v>
      </c>
      <c r="I7" s="29">
        <f t="shared" si="3"/>
        <v>51.012</v>
      </c>
      <c r="J7" s="290" t="s">
        <v>3874</v>
      </c>
      <c r="K7" s="284">
        <f t="shared" si="1"/>
        <v>300.9708</v>
      </c>
      <c r="L7" s="291">
        <f t="shared" si="2"/>
        <v>102.024</v>
      </c>
      <c r="M7" s="114"/>
      <c r="N7" s="511"/>
    </row>
    <row r="8" spans="1:14" s="4" customFormat="1" ht="20.25" customHeight="1" thickBot="1">
      <c r="A8" s="654"/>
      <c r="B8" s="174" t="s">
        <v>695</v>
      </c>
      <c r="C8" s="12" t="s">
        <v>990</v>
      </c>
      <c r="D8" s="139" t="s">
        <v>5</v>
      </c>
      <c r="E8" s="13">
        <v>10</v>
      </c>
      <c r="F8" s="14">
        <v>0.18</v>
      </c>
      <c r="G8" s="14">
        <v>61</v>
      </c>
      <c r="H8" s="33">
        <f>I3</f>
        <v>0</v>
      </c>
      <c r="I8" s="29">
        <f t="shared" si="3"/>
        <v>61</v>
      </c>
      <c r="J8" s="290" t="s">
        <v>3874</v>
      </c>
      <c r="K8" s="284">
        <f t="shared" si="1"/>
        <v>359.90000000000003</v>
      </c>
      <c r="L8" s="291">
        <f t="shared" si="2"/>
        <v>122</v>
      </c>
      <c r="M8" s="114"/>
      <c r="N8" s="511"/>
    </row>
    <row r="9" spans="1:14" s="4" customFormat="1" ht="20.25" customHeight="1" thickBot="1">
      <c r="A9" s="654"/>
      <c r="B9" s="174" t="s">
        <v>110</v>
      </c>
      <c r="C9" s="12" t="s">
        <v>991</v>
      </c>
      <c r="D9" s="139" t="s">
        <v>5</v>
      </c>
      <c r="E9" s="13">
        <v>10</v>
      </c>
      <c r="F9" s="14">
        <v>0.2</v>
      </c>
      <c r="G9" s="14">
        <v>82.894500000000008</v>
      </c>
      <c r="H9" s="33">
        <f>I3</f>
        <v>0</v>
      </c>
      <c r="I9" s="29">
        <f t="shared" si="3"/>
        <v>82.894500000000008</v>
      </c>
      <c r="J9" s="290" t="s">
        <v>3874</v>
      </c>
      <c r="K9" s="284">
        <f t="shared" si="1"/>
        <v>489.07755000000009</v>
      </c>
      <c r="L9" s="291">
        <f t="shared" si="2"/>
        <v>165.78900000000002</v>
      </c>
      <c r="M9" s="114"/>
      <c r="N9" s="511"/>
    </row>
    <row r="10" spans="1:14" s="4" customFormat="1" ht="20.25" customHeight="1" thickBot="1">
      <c r="A10" s="654"/>
      <c r="B10" s="174" t="s">
        <v>111</v>
      </c>
      <c r="C10" s="12" t="s">
        <v>992</v>
      </c>
      <c r="D10" s="139" t="s">
        <v>5</v>
      </c>
      <c r="E10" s="13">
        <v>10</v>
      </c>
      <c r="F10" s="14">
        <v>0.23499999999999999</v>
      </c>
      <c r="G10" s="14">
        <v>116</v>
      </c>
      <c r="H10" s="33">
        <f>I3</f>
        <v>0</v>
      </c>
      <c r="I10" s="29">
        <f t="shared" si="3"/>
        <v>116</v>
      </c>
      <c r="J10" s="290" t="s">
        <v>3874</v>
      </c>
      <c r="K10" s="284">
        <f t="shared" si="1"/>
        <v>684.40000000000009</v>
      </c>
      <c r="L10" s="291">
        <f t="shared" si="2"/>
        <v>232</v>
      </c>
      <c r="M10" s="175"/>
      <c r="N10" s="511"/>
    </row>
    <row r="11" spans="1:14" s="4" customFormat="1" ht="20.25" customHeight="1" thickBot="1">
      <c r="A11" s="654"/>
      <c r="B11" s="174" t="s">
        <v>1083</v>
      </c>
      <c r="C11" s="12" t="s">
        <v>1085</v>
      </c>
      <c r="D11" s="139" t="s">
        <v>5</v>
      </c>
      <c r="E11" s="13">
        <v>10</v>
      </c>
      <c r="F11" s="14">
        <v>0.3</v>
      </c>
      <c r="G11" s="14">
        <v>146</v>
      </c>
      <c r="H11" s="33">
        <f>I3</f>
        <v>0</v>
      </c>
      <c r="I11" s="29">
        <f t="shared" si="3"/>
        <v>146</v>
      </c>
      <c r="J11" s="290" t="s">
        <v>3874</v>
      </c>
      <c r="K11" s="284">
        <f t="shared" si="1"/>
        <v>861.40000000000009</v>
      </c>
      <c r="L11" s="291">
        <f t="shared" si="2"/>
        <v>292</v>
      </c>
      <c r="M11" s="175"/>
      <c r="N11" s="511"/>
    </row>
    <row r="12" spans="1:14" s="4" customFormat="1" ht="20.25" customHeight="1" thickBot="1">
      <c r="A12" s="654"/>
      <c r="B12" s="174" t="s">
        <v>1084</v>
      </c>
      <c r="C12" s="12" t="s">
        <v>1086</v>
      </c>
      <c r="D12" s="139" t="s">
        <v>5</v>
      </c>
      <c r="E12" s="13">
        <v>10</v>
      </c>
      <c r="F12" s="14">
        <v>0.34499999999999997</v>
      </c>
      <c r="G12" s="14">
        <v>176</v>
      </c>
      <c r="H12" s="33">
        <f>I3</f>
        <v>0</v>
      </c>
      <c r="I12" s="29">
        <f t="shared" si="3"/>
        <v>176</v>
      </c>
      <c r="J12" s="290" t="s">
        <v>3874</v>
      </c>
      <c r="K12" s="284">
        <f t="shared" si="1"/>
        <v>1038.4000000000001</v>
      </c>
      <c r="L12" s="291">
        <f t="shared" si="2"/>
        <v>352</v>
      </c>
      <c r="M12" s="175"/>
      <c r="N12" s="511"/>
    </row>
    <row r="13" spans="1:14" s="4" customFormat="1" ht="27.75" customHeight="1">
      <c r="A13" s="656"/>
      <c r="B13" s="648" t="s">
        <v>7</v>
      </c>
      <c r="C13" s="378" t="s">
        <v>2698</v>
      </c>
      <c r="D13" s="146" t="s">
        <v>5</v>
      </c>
      <c r="E13" s="210">
        <v>20</v>
      </c>
      <c r="F13" s="141">
        <v>0.22</v>
      </c>
      <c r="G13" s="141">
        <v>71.400000000000006</v>
      </c>
      <c r="H13" s="137">
        <f>I3</f>
        <v>0</v>
      </c>
      <c r="I13" s="215">
        <f t="shared" si="3"/>
        <v>71.400000000000006</v>
      </c>
      <c r="J13" s="290">
        <f t="shared" ref="J13:J33" si="4">I13*1.8</f>
        <v>128.52000000000001</v>
      </c>
      <c r="K13" s="287">
        <f t="shared" si="1"/>
        <v>421.26000000000005</v>
      </c>
      <c r="L13" s="280">
        <f t="shared" si="2"/>
        <v>142.80000000000001</v>
      </c>
      <c r="M13" s="1133"/>
      <c r="N13" s="511"/>
    </row>
    <row r="14" spans="1:14" s="5" customFormat="1" ht="27.75" customHeight="1">
      <c r="A14" s="656"/>
      <c r="B14" s="649" t="s">
        <v>8</v>
      </c>
      <c r="C14" s="18" t="s">
        <v>2699</v>
      </c>
      <c r="D14" s="139" t="s">
        <v>5</v>
      </c>
      <c r="E14" s="13">
        <v>20</v>
      </c>
      <c r="F14" s="14">
        <v>0.31</v>
      </c>
      <c r="G14" s="14">
        <v>99</v>
      </c>
      <c r="H14" s="33">
        <f>I3</f>
        <v>0</v>
      </c>
      <c r="I14" s="19">
        <f t="shared" si="3"/>
        <v>99</v>
      </c>
      <c r="J14" s="265">
        <f t="shared" si="4"/>
        <v>178.20000000000002</v>
      </c>
      <c r="K14" s="284">
        <f t="shared" si="1"/>
        <v>584.1</v>
      </c>
      <c r="L14" s="291">
        <f t="shared" si="2"/>
        <v>198</v>
      </c>
      <c r="M14" s="1133"/>
      <c r="N14" s="49"/>
    </row>
    <row r="15" spans="1:14" s="4" customFormat="1" ht="27.75" customHeight="1">
      <c r="A15" s="656"/>
      <c r="B15" s="649" t="s">
        <v>9</v>
      </c>
      <c r="C15" s="18" t="s">
        <v>2700</v>
      </c>
      <c r="D15" s="139" t="s">
        <v>5</v>
      </c>
      <c r="E15" s="13">
        <v>20</v>
      </c>
      <c r="F15" s="14">
        <v>0.46</v>
      </c>
      <c r="G15" s="14">
        <v>131</v>
      </c>
      <c r="H15" s="33">
        <f>I3</f>
        <v>0</v>
      </c>
      <c r="I15" s="19">
        <f t="shared" si="3"/>
        <v>131</v>
      </c>
      <c r="J15" s="265">
        <f t="shared" si="4"/>
        <v>235.8</v>
      </c>
      <c r="K15" s="284">
        <f t="shared" si="1"/>
        <v>772.90000000000009</v>
      </c>
      <c r="L15" s="291">
        <f t="shared" si="2"/>
        <v>262</v>
      </c>
      <c r="M15" s="1133"/>
      <c r="N15" s="511"/>
    </row>
    <row r="16" spans="1:14" s="4" customFormat="1" ht="27.75" customHeight="1">
      <c r="A16" s="656"/>
      <c r="B16" s="649" t="s">
        <v>10</v>
      </c>
      <c r="C16" s="18" t="s">
        <v>2701</v>
      </c>
      <c r="D16" s="139" t="s">
        <v>5</v>
      </c>
      <c r="E16" s="13">
        <v>20</v>
      </c>
      <c r="F16" s="14">
        <v>0.5</v>
      </c>
      <c r="G16" s="14">
        <v>155</v>
      </c>
      <c r="H16" s="33">
        <f>I3</f>
        <v>0</v>
      </c>
      <c r="I16" s="19">
        <f t="shared" si="3"/>
        <v>155</v>
      </c>
      <c r="J16" s="265">
        <f t="shared" si="4"/>
        <v>279</v>
      </c>
      <c r="K16" s="284">
        <f t="shared" si="1"/>
        <v>914.5</v>
      </c>
      <c r="L16" s="291">
        <f t="shared" si="2"/>
        <v>310</v>
      </c>
      <c r="M16" s="1133"/>
      <c r="N16" s="511"/>
    </row>
    <row r="17" spans="1:14" s="4" customFormat="1" ht="27.75" customHeight="1" thickBot="1">
      <c r="A17" s="656"/>
      <c r="B17" s="650" t="s">
        <v>3179</v>
      </c>
      <c r="C17" s="379" t="s">
        <v>2717</v>
      </c>
      <c r="D17" s="86" t="s">
        <v>5</v>
      </c>
      <c r="E17" s="16">
        <v>20</v>
      </c>
      <c r="F17" s="17">
        <v>0.52500000000000002</v>
      </c>
      <c r="G17" s="17">
        <v>181</v>
      </c>
      <c r="H17" s="43">
        <f>I3</f>
        <v>0</v>
      </c>
      <c r="I17" s="28">
        <f t="shared" ref="I17" si="5">G17*(1-H17)</f>
        <v>181</v>
      </c>
      <c r="J17" s="301">
        <f t="shared" ref="J17" si="6">I17*1.8</f>
        <v>325.8</v>
      </c>
      <c r="K17" s="302">
        <f t="shared" ref="K17" si="7">I17*5.9</f>
        <v>1067.9000000000001</v>
      </c>
      <c r="L17" s="303">
        <f t="shared" ref="L17" si="8">I17*2</f>
        <v>362</v>
      </c>
      <c r="M17" s="754"/>
      <c r="N17" s="511"/>
    </row>
    <row r="18" spans="1:14" s="4" customFormat="1" ht="19.5" customHeight="1">
      <c r="A18" s="656"/>
      <c r="B18" s="648" t="s">
        <v>24</v>
      </c>
      <c r="C18" s="378" t="s">
        <v>2702</v>
      </c>
      <c r="D18" s="146" t="s">
        <v>5</v>
      </c>
      <c r="E18" s="210">
        <v>10</v>
      </c>
      <c r="F18" s="141">
        <v>0.18</v>
      </c>
      <c r="G18" s="141">
        <v>82</v>
      </c>
      <c r="H18" s="137">
        <f>I3</f>
        <v>0</v>
      </c>
      <c r="I18" s="215">
        <f t="shared" si="3"/>
        <v>82</v>
      </c>
      <c r="J18" s="290">
        <f t="shared" si="4"/>
        <v>147.6</v>
      </c>
      <c r="K18" s="287">
        <f t="shared" si="1"/>
        <v>483.8</v>
      </c>
      <c r="L18" s="280">
        <f t="shared" si="2"/>
        <v>164</v>
      </c>
      <c r="M18" s="1133"/>
      <c r="N18" s="511"/>
    </row>
    <row r="19" spans="1:14" s="4" customFormat="1" ht="19.5" customHeight="1">
      <c r="A19" s="656"/>
      <c r="B19" s="649" t="s">
        <v>25</v>
      </c>
      <c r="C19" s="18" t="s">
        <v>2703</v>
      </c>
      <c r="D19" s="139" t="s">
        <v>5</v>
      </c>
      <c r="E19" s="13">
        <v>10</v>
      </c>
      <c r="F19" s="14">
        <v>0.22</v>
      </c>
      <c r="G19" s="14">
        <v>88</v>
      </c>
      <c r="H19" s="33">
        <f>I3</f>
        <v>0</v>
      </c>
      <c r="I19" s="29">
        <f t="shared" si="3"/>
        <v>88</v>
      </c>
      <c r="J19" s="265">
        <f t="shared" si="4"/>
        <v>158.4</v>
      </c>
      <c r="K19" s="284">
        <f t="shared" si="1"/>
        <v>519.20000000000005</v>
      </c>
      <c r="L19" s="291">
        <f t="shared" si="2"/>
        <v>176</v>
      </c>
      <c r="M19" s="1133"/>
      <c r="N19" s="511"/>
    </row>
    <row r="20" spans="1:14" s="4" customFormat="1" ht="19.5" customHeight="1">
      <c r="A20" s="656"/>
      <c r="B20" s="649" t="s">
        <v>26</v>
      </c>
      <c r="C20" s="18" t="s">
        <v>2704</v>
      </c>
      <c r="D20" s="139" t="s">
        <v>5</v>
      </c>
      <c r="E20" s="13">
        <v>10</v>
      </c>
      <c r="F20" s="14">
        <v>0.31</v>
      </c>
      <c r="G20" s="14">
        <v>122</v>
      </c>
      <c r="H20" s="33">
        <f>I3</f>
        <v>0</v>
      </c>
      <c r="I20" s="29">
        <f t="shared" si="3"/>
        <v>122</v>
      </c>
      <c r="J20" s="265">
        <f t="shared" si="4"/>
        <v>219.6</v>
      </c>
      <c r="K20" s="284">
        <f t="shared" si="1"/>
        <v>719.80000000000007</v>
      </c>
      <c r="L20" s="291">
        <f t="shared" si="2"/>
        <v>244</v>
      </c>
      <c r="M20" s="1133"/>
      <c r="N20" s="511"/>
    </row>
    <row r="21" spans="1:14" s="4" customFormat="1" ht="19.5" customHeight="1">
      <c r="A21" s="656"/>
      <c r="B21" s="649" t="s">
        <v>27</v>
      </c>
      <c r="C21" s="18" t="s">
        <v>2705</v>
      </c>
      <c r="D21" s="139" t="s">
        <v>5</v>
      </c>
      <c r="E21" s="13">
        <v>10</v>
      </c>
      <c r="F21" s="14">
        <v>0.41</v>
      </c>
      <c r="G21" s="14">
        <v>166</v>
      </c>
      <c r="H21" s="33">
        <f>I3</f>
        <v>0</v>
      </c>
      <c r="I21" s="29">
        <f t="shared" si="3"/>
        <v>166</v>
      </c>
      <c r="J21" s="265">
        <f t="shared" si="4"/>
        <v>298.8</v>
      </c>
      <c r="K21" s="284">
        <f t="shared" si="1"/>
        <v>979.40000000000009</v>
      </c>
      <c r="L21" s="291">
        <f t="shared" si="2"/>
        <v>332</v>
      </c>
      <c r="M21" s="1133"/>
      <c r="N21" s="511"/>
    </row>
    <row r="22" spans="1:14" s="4" customFormat="1" ht="19.5" customHeight="1">
      <c r="A22" s="656"/>
      <c r="B22" s="649" t="s">
        <v>77</v>
      </c>
      <c r="C22" s="18" t="s">
        <v>2706</v>
      </c>
      <c r="D22" s="139" t="s">
        <v>5</v>
      </c>
      <c r="E22" s="13">
        <v>10</v>
      </c>
      <c r="F22" s="14">
        <v>0.5</v>
      </c>
      <c r="G22" s="14">
        <v>222.15459103200004</v>
      </c>
      <c r="H22" s="33">
        <f>H21</f>
        <v>0</v>
      </c>
      <c r="I22" s="29">
        <f t="shared" ref="I22" si="9">G22*(1-H22)</f>
        <v>222.15459103200004</v>
      </c>
      <c r="J22" s="265">
        <f t="shared" ref="J22" si="10">I22*1.8</f>
        <v>399.87826385760007</v>
      </c>
      <c r="K22" s="284">
        <f t="shared" ref="K22" si="11">I22*5.9</f>
        <v>1310.7120870888002</v>
      </c>
      <c r="L22" s="291">
        <f t="shared" ref="L22" si="12">I22*2</f>
        <v>444.30918206400008</v>
      </c>
      <c r="M22" s="1133"/>
      <c r="N22" s="511"/>
    </row>
    <row r="23" spans="1:14" s="4" customFormat="1" ht="19.5" customHeight="1" thickBot="1">
      <c r="A23" s="656"/>
      <c r="B23" s="651" t="s">
        <v>3180</v>
      </c>
      <c r="C23" s="142" t="s">
        <v>3181</v>
      </c>
      <c r="D23" s="143" t="s">
        <v>5</v>
      </c>
      <c r="E23" s="148">
        <v>10</v>
      </c>
      <c r="F23" s="144">
        <v>0.62</v>
      </c>
      <c r="G23" s="144">
        <v>260</v>
      </c>
      <c r="H23" s="138">
        <f>H22</f>
        <v>0</v>
      </c>
      <c r="I23" s="216">
        <f t="shared" si="3"/>
        <v>260</v>
      </c>
      <c r="J23" s="292">
        <f t="shared" si="4"/>
        <v>468</v>
      </c>
      <c r="K23" s="293">
        <f t="shared" si="1"/>
        <v>1534</v>
      </c>
      <c r="L23" s="294">
        <f t="shared" si="2"/>
        <v>520</v>
      </c>
      <c r="M23" s="1133"/>
      <c r="N23" s="511"/>
    </row>
    <row r="24" spans="1:14" s="5" customFormat="1" ht="114" customHeight="1" thickBot="1">
      <c r="A24" s="654"/>
      <c r="B24" s="608" t="s">
        <v>94</v>
      </c>
      <c r="C24" s="145" t="s">
        <v>535</v>
      </c>
      <c r="D24" s="146" t="s">
        <v>5</v>
      </c>
      <c r="E24" s="210">
        <v>10</v>
      </c>
      <c r="F24" s="141">
        <v>0.08</v>
      </c>
      <c r="G24" s="141">
        <v>37</v>
      </c>
      <c r="H24" s="137">
        <f>I3</f>
        <v>0</v>
      </c>
      <c r="I24" s="215">
        <f t="shared" si="3"/>
        <v>37</v>
      </c>
      <c r="J24" s="290" t="s">
        <v>3874</v>
      </c>
      <c r="K24" s="287">
        <f t="shared" si="1"/>
        <v>218.3</v>
      </c>
      <c r="L24" s="280">
        <f t="shared" si="2"/>
        <v>74</v>
      </c>
      <c r="M24" s="175"/>
      <c r="N24" s="49"/>
    </row>
    <row r="25" spans="1:14" s="5" customFormat="1" ht="117" customHeight="1" thickBot="1">
      <c r="A25" s="654"/>
      <c r="B25" s="174" t="s">
        <v>98</v>
      </c>
      <c r="C25" s="12" t="s">
        <v>112</v>
      </c>
      <c r="D25" s="139" t="s">
        <v>5</v>
      </c>
      <c r="E25" s="13">
        <v>10</v>
      </c>
      <c r="F25" s="14">
        <v>0.08</v>
      </c>
      <c r="G25" s="14">
        <v>37</v>
      </c>
      <c r="H25" s="33">
        <f>I3</f>
        <v>0</v>
      </c>
      <c r="I25" s="29">
        <f t="shared" si="3"/>
        <v>37</v>
      </c>
      <c r="J25" s="290" t="s">
        <v>3874</v>
      </c>
      <c r="K25" s="284">
        <f t="shared" si="1"/>
        <v>218.3</v>
      </c>
      <c r="L25" s="291">
        <f t="shared" si="2"/>
        <v>74</v>
      </c>
      <c r="M25" s="175"/>
      <c r="N25" s="49"/>
    </row>
    <row r="26" spans="1:14" s="4" customFormat="1" ht="109.5" customHeight="1">
      <c r="A26" s="654"/>
      <c r="B26" s="432" t="s">
        <v>11</v>
      </c>
      <c r="C26" s="15" t="s">
        <v>33</v>
      </c>
      <c r="D26" s="86" t="s">
        <v>5</v>
      </c>
      <c r="E26" s="16">
        <v>10</v>
      </c>
      <c r="F26" s="17">
        <v>7.0000000000000007E-2</v>
      </c>
      <c r="G26" s="17">
        <v>64</v>
      </c>
      <c r="H26" s="33">
        <f>I3</f>
        <v>0</v>
      </c>
      <c r="I26" s="120">
        <f t="shared" ref="I26" si="13">G26*(1-H26)</f>
        <v>64</v>
      </c>
      <c r="J26" s="290" t="s">
        <v>3874</v>
      </c>
      <c r="K26" s="302">
        <f t="shared" ref="K26" si="14">I26*5.9</f>
        <v>377.6</v>
      </c>
      <c r="L26" s="303">
        <f t="shared" ref="L26" si="15">I26*2</f>
        <v>128</v>
      </c>
      <c r="M26" s="175"/>
      <c r="N26" s="511"/>
    </row>
    <row r="27" spans="1:14" s="4" customFormat="1" ht="90.75" customHeight="1" thickBot="1">
      <c r="A27" s="654"/>
      <c r="B27" s="432" t="s">
        <v>3801</v>
      </c>
      <c r="C27" s="456" t="s">
        <v>3802</v>
      </c>
      <c r="D27" s="86" t="s">
        <v>5</v>
      </c>
      <c r="E27" s="16">
        <v>10</v>
      </c>
      <c r="F27" s="17">
        <v>7.0000000000000007E-2</v>
      </c>
      <c r="G27" s="17">
        <v>363.63</v>
      </c>
      <c r="H27" s="43">
        <f>I3</f>
        <v>0</v>
      </c>
      <c r="I27" s="120">
        <f t="shared" si="3"/>
        <v>363.63</v>
      </c>
      <c r="J27" s="301" t="s">
        <v>3874</v>
      </c>
      <c r="K27" s="302">
        <f t="shared" si="1"/>
        <v>2145.4169999999999</v>
      </c>
      <c r="L27" s="303"/>
      <c r="M27" s="175"/>
      <c r="N27" s="511"/>
    </row>
    <row r="28" spans="1:14" s="3" customFormat="1" ht="18.75" customHeight="1">
      <c r="A28" s="655"/>
      <c r="B28" s="652" t="s">
        <v>1088</v>
      </c>
      <c r="C28" s="382" t="s">
        <v>1093</v>
      </c>
      <c r="D28" s="146" t="s">
        <v>5</v>
      </c>
      <c r="E28" s="210">
        <v>4</v>
      </c>
      <c r="F28" s="383">
        <v>0.28000000000000003</v>
      </c>
      <c r="G28" s="141">
        <v>156.96</v>
      </c>
      <c r="H28" s="384">
        <f>I3</f>
        <v>0</v>
      </c>
      <c r="I28" s="215">
        <f t="shared" si="3"/>
        <v>156.96</v>
      </c>
      <c r="J28" s="290">
        <f t="shared" si="4"/>
        <v>282.52800000000002</v>
      </c>
      <c r="K28" s="287">
        <f t="shared" si="1"/>
        <v>926.06400000000008</v>
      </c>
      <c r="L28" s="280">
        <f t="shared" si="2"/>
        <v>313.92</v>
      </c>
      <c r="M28" s="655"/>
      <c r="N28" s="509"/>
    </row>
    <row r="29" spans="1:14" s="3" customFormat="1" ht="18.75" customHeight="1">
      <c r="A29" s="655"/>
      <c r="B29" s="647" t="s">
        <v>1089</v>
      </c>
      <c r="C29" s="117" t="s">
        <v>1094</v>
      </c>
      <c r="D29" s="139" t="s">
        <v>5</v>
      </c>
      <c r="E29" s="13">
        <v>4</v>
      </c>
      <c r="F29" s="118">
        <v>0.47</v>
      </c>
      <c r="G29" s="14">
        <v>209.28000000000003</v>
      </c>
      <c r="H29" s="116">
        <f>I3</f>
        <v>0</v>
      </c>
      <c r="I29" s="29">
        <f t="shared" si="3"/>
        <v>209.28000000000003</v>
      </c>
      <c r="J29" s="265">
        <f t="shared" si="4"/>
        <v>376.70400000000006</v>
      </c>
      <c r="K29" s="284">
        <f t="shared" si="1"/>
        <v>1234.7520000000002</v>
      </c>
      <c r="L29" s="291">
        <f t="shared" si="2"/>
        <v>418.56000000000006</v>
      </c>
      <c r="M29" s="655"/>
      <c r="N29" s="509"/>
    </row>
    <row r="30" spans="1:14" s="3" customFormat="1" ht="18.75" customHeight="1">
      <c r="A30" s="655"/>
      <c r="B30" s="647" t="s">
        <v>1090</v>
      </c>
      <c r="C30" s="117" t="s">
        <v>1095</v>
      </c>
      <c r="D30" s="139" t="s">
        <v>5</v>
      </c>
      <c r="E30" s="13">
        <v>4</v>
      </c>
      <c r="F30" s="118">
        <v>0.66</v>
      </c>
      <c r="G30" s="14">
        <v>274.68</v>
      </c>
      <c r="H30" s="116">
        <f>I3</f>
        <v>0</v>
      </c>
      <c r="I30" s="29">
        <f t="shared" si="3"/>
        <v>274.68</v>
      </c>
      <c r="J30" s="265">
        <f t="shared" si="4"/>
        <v>494.42400000000004</v>
      </c>
      <c r="K30" s="284">
        <f t="shared" si="1"/>
        <v>1620.6120000000001</v>
      </c>
      <c r="L30" s="291">
        <f t="shared" si="2"/>
        <v>549.36</v>
      </c>
      <c r="M30" s="655"/>
      <c r="N30" s="509"/>
    </row>
    <row r="31" spans="1:14" s="3" customFormat="1" ht="18.75" customHeight="1">
      <c r="A31" s="655"/>
      <c r="B31" s="647" t="s">
        <v>1091</v>
      </c>
      <c r="C31" s="117" t="s">
        <v>1096</v>
      </c>
      <c r="D31" s="139" t="s">
        <v>5</v>
      </c>
      <c r="E31" s="13">
        <v>4</v>
      </c>
      <c r="F31" s="118">
        <v>0.85</v>
      </c>
      <c r="G31" s="14">
        <v>313.92</v>
      </c>
      <c r="H31" s="116">
        <f>I3</f>
        <v>0</v>
      </c>
      <c r="I31" s="29">
        <f t="shared" si="3"/>
        <v>313.92</v>
      </c>
      <c r="J31" s="265">
        <f t="shared" si="4"/>
        <v>565.05600000000004</v>
      </c>
      <c r="K31" s="284">
        <f t="shared" si="1"/>
        <v>1852.1280000000002</v>
      </c>
      <c r="L31" s="291">
        <f t="shared" si="2"/>
        <v>627.84</v>
      </c>
      <c r="M31" s="655"/>
      <c r="N31" s="509"/>
    </row>
    <row r="32" spans="1:14" s="3" customFormat="1" ht="18.75" customHeight="1">
      <c r="A32" s="655"/>
      <c r="B32" s="647" t="s">
        <v>1092</v>
      </c>
      <c r="C32" s="117" t="s">
        <v>1097</v>
      </c>
      <c r="D32" s="139" t="s">
        <v>5</v>
      </c>
      <c r="E32" s="13">
        <v>4</v>
      </c>
      <c r="F32" s="118">
        <v>1.04</v>
      </c>
      <c r="G32" s="14">
        <v>444.72</v>
      </c>
      <c r="H32" s="116">
        <f>I3</f>
        <v>0</v>
      </c>
      <c r="I32" s="29">
        <f t="shared" si="3"/>
        <v>444.72</v>
      </c>
      <c r="J32" s="265">
        <f t="shared" si="4"/>
        <v>800.49600000000009</v>
      </c>
      <c r="K32" s="284">
        <f t="shared" si="1"/>
        <v>2623.8480000000004</v>
      </c>
      <c r="L32" s="291">
        <f t="shared" si="2"/>
        <v>889.44</v>
      </c>
      <c r="M32" s="655"/>
      <c r="N32" s="509"/>
    </row>
    <row r="33" spans="1:14" s="3" customFormat="1" ht="18.75" customHeight="1">
      <c r="A33" s="655"/>
      <c r="B33" s="647" t="s">
        <v>1685</v>
      </c>
      <c r="C33" s="117" t="s">
        <v>1686</v>
      </c>
      <c r="D33" s="139" t="s">
        <v>5</v>
      </c>
      <c r="E33" s="13">
        <v>4</v>
      </c>
      <c r="F33" s="118">
        <v>1.22</v>
      </c>
      <c r="G33" s="14">
        <v>549.36</v>
      </c>
      <c r="H33" s="116">
        <f>I3</f>
        <v>0</v>
      </c>
      <c r="I33" s="29">
        <f t="shared" ref="I33" si="16">G33*(1-H33)</f>
        <v>549.36</v>
      </c>
      <c r="J33" s="265">
        <f t="shared" si="4"/>
        <v>988.84800000000007</v>
      </c>
      <c r="K33" s="284">
        <f t="shared" si="1"/>
        <v>3241.2240000000002</v>
      </c>
      <c r="L33" s="291">
        <f t="shared" si="2"/>
        <v>1098.72</v>
      </c>
      <c r="M33" s="655"/>
      <c r="N33" s="509"/>
    </row>
    <row r="34" spans="1:14" s="4" customFormat="1" ht="23.25" customHeight="1">
      <c r="A34" s="654"/>
      <c r="B34" s="174" t="s">
        <v>1693</v>
      </c>
      <c r="C34" s="12" t="s">
        <v>1694</v>
      </c>
      <c r="D34" s="139" t="s">
        <v>5</v>
      </c>
      <c r="E34" s="13">
        <v>4</v>
      </c>
      <c r="F34" s="14">
        <v>1.05</v>
      </c>
      <c r="G34" s="14">
        <v>667.08</v>
      </c>
      <c r="H34" s="116">
        <f>H33</f>
        <v>0</v>
      </c>
      <c r="I34" s="29">
        <f t="shared" ref="I34:I35" si="17">G34*(1-H34)</f>
        <v>667.08</v>
      </c>
      <c r="J34" s="265">
        <f t="shared" ref="J34:J35" si="18">I34*1.8</f>
        <v>1200.7440000000001</v>
      </c>
      <c r="K34" s="284">
        <f t="shared" ref="K34:K35" si="19">I34*5</f>
        <v>3335.4</v>
      </c>
      <c r="L34" s="291">
        <f t="shared" ref="L34:L35" si="20">I34*1.7</f>
        <v>1134.0360000000001</v>
      </c>
      <c r="M34" s="803"/>
      <c r="N34" s="511"/>
    </row>
    <row r="35" spans="1:14" s="4" customFormat="1" ht="23.25" customHeight="1">
      <c r="A35" s="654"/>
      <c r="B35" s="12" t="s">
        <v>1695</v>
      </c>
      <c r="C35" s="12" t="s">
        <v>1696</v>
      </c>
      <c r="D35" s="531" t="s">
        <v>5</v>
      </c>
      <c r="E35" s="13">
        <v>4</v>
      </c>
      <c r="F35" s="14">
        <v>1.25</v>
      </c>
      <c r="G35" s="14">
        <v>771.72</v>
      </c>
      <c r="H35" s="116">
        <f>H34</f>
        <v>0</v>
      </c>
      <c r="I35" s="29">
        <f t="shared" si="17"/>
        <v>771.72</v>
      </c>
      <c r="J35" s="265">
        <f t="shared" si="18"/>
        <v>1389.096</v>
      </c>
      <c r="K35" s="284">
        <f t="shared" si="19"/>
        <v>3858.6000000000004</v>
      </c>
      <c r="L35" s="281">
        <f t="shared" si="20"/>
        <v>1311.924</v>
      </c>
      <c r="M35" s="804"/>
      <c r="N35" s="511"/>
    </row>
    <row r="36" spans="1:14" s="3" customFormat="1" ht="18">
      <c r="A36" s="505"/>
      <c r="B36" s="1132"/>
      <c r="C36" s="1132"/>
      <c r="D36" s="1132"/>
      <c r="E36" s="1132"/>
      <c r="F36" s="1132"/>
      <c r="G36" s="1132"/>
      <c r="H36" s="1132"/>
      <c r="I36" s="1132"/>
      <c r="J36" s="1132"/>
      <c r="K36" s="1132"/>
      <c r="L36" s="1132"/>
      <c r="M36" s="1132"/>
      <c r="N36" s="1132"/>
    </row>
  </sheetData>
  <mergeCells count="13">
    <mergeCell ref="D1:M1"/>
    <mergeCell ref="B4:M4"/>
    <mergeCell ref="B36:N36"/>
    <mergeCell ref="M18:M23"/>
    <mergeCell ref="A2:A3"/>
    <mergeCell ref="B2:B3"/>
    <mergeCell ref="C2:C3"/>
    <mergeCell ref="M13:M16"/>
    <mergeCell ref="I3:L3"/>
    <mergeCell ref="D2:D3"/>
    <mergeCell ref="E2:E3"/>
    <mergeCell ref="F2:F3"/>
    <mergeCell ref="G2:G3"/>
  </mergeCells>
  <hyperlinks>
    <hyperlink ref="M2" location="Оглавление!A1" display="Оглавление &gt;&gt;&gt;&gt;"/>
    <hyperlink ref="M3" location="Фотооглавление!A1" display="Фотооглавление &gt;&gt;&gt;&gt;"/>
  </hyperlinks>
  <pageMargins left="0" right="0" top="0" bottom="0" header="0" footer="0"/>
  <pageSetup paperSize="9" scale="9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9900"/>
    <outlinePr summaryBelow="0" summaryRight="0"/>
    <pageSetUpPr autoPageBreaks="0"/>
  </sheetPr>
  <dimension ref="A1:T31"/>
  <sheetViews>
    <sheetView showGridLines="0" zoomScaleSheetLayoutView="55" workbookViewId="0">
      <pane xSplit="1" ySplit="6" topLeftCell="B7" activePane="bottomRight" state="frozen"/>
      <selection activeCell="C25" sqref="C25"/>
      <selection pane="topRight" activeCell="C25" sqref="C25"/>
      <selection pane="bottomLeft" activeCell="C25" sqref="C25"/>
      <selection pane="bottomRight" activeCell="U11" sqref="U11"/>
    </sheetView>
  </sheetViews>
  <sheetFormatPr defaultRowHeight="12.75"/>
  <cols>
    <col min="1" max="1" width="5" style="441" customWidth="1"/>
    <col min="2" max="2" width="20" style="442" customWidth="1"/>
    <col min="3" max="3" width="62.7109375" style="441" customWidth="1"/>
    <col min="4" max="4" width="6.85546875" style="442" customWidth="1"/>
    <col min="5" max="5" width="6" style="442" customWidth="1"/>
    <col min="6" max="6" width="5.28515625" style="443" customWidth="1"/>
    <col min="7" max="7" width="8.7109375" style="442" customWidth="1"/>
    <col min="8" max="8" width="5.85546875" style="442" customWidth="1"/>
    <col min="9" max="9" width="7.140625" style="442" customWidth="1"/>
    <col min="10" max="10" width="7.28515625" style="443" customWidth="1"/>
    <col min="11" max="11" width="5.7109375" style="442" hidden="1" customWidth="1"/>
    <col min="12" max="12" width="8.28515625" style="442" customWidth="1"/>
    <col min="13" max="13" width="8.42578125" style="443" customWidth="1"/>
    <col min="14" max="14" width="8.28515625" style="443" customWidth="1"/>
    <col min="15" max="15" width="8.140625" style="447" customWidth="1"/>
    <col min="16" max="17" width="9" style="447" customWidth="1"/>
    <col min="18" max="18" width="8.140625" style="447" customWidth="1"/>
    <col min="19" max="19" width="27.140625" style="441" customWidth="1"/>
    <col min="20" max="20" width="4" style="444" customWidth="1"/>
    <col min="21" max="16384" width="9.140625" style="444"/>
  </cols>
  <sheetData>
    <row r="1" spans="1:20" ht="67.5" customHeight="1">
      <c r="B1" s="1139"/>
      <c r="C1" s="1139"/>
      <c r="D1" s="1122" t="s">
        <v>3840</v>
      </c>
      <c r="E1" s="1123"/>
      <c r="F1" s="1123"/>
      <c r="G1" s="1123"/>
      <c r="H1" s="1123"/>
      <c r="I1" s="1123"/>
      <c r="J1" s="1123"/>
      <c r="K1" s="1123"/>
      <c r="L1" s="1123"/>
      <c r="M1" s="1123"/>
      <c r="N1" s="1123"/>
      <c r="O1" s="1123"/>
      <c r="P1" s="1123"/>
      <c r="Q1" s="1123"/>
      <c r="R1" s="1123"/>
      <c r="S1" s="1124"/>
    </row>
    <row r="2" spans="1:20" s="1" customFormat="1" ht="34.5" customHeight="1">
      <c r="A2" s="659"/>
      <c r="B2" s="1137" t="s">
        <v>3334</v>
      </c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  <c r="R2" s="1138"/>
      <c r="S2" s="671"/>
      <c r="T2" s="658"/>
    </row>
    <row r="3" spans="1:20" s="7" customFormat="1" ht="51" customHeight="1">
      <c r="A3" s="985" t="s">
        <v>0</v>
      </c>
      <c r="B3" s="1008" t="s">
        <v>1</v>
      </c>
      <c r="C3" s="1008" t="s">
        <v>3153</v>
      </c>
      <c r="D3" s="982" t="s">
        <v>3</v>
      </c>
      <c r="E3" s="982" t="s">
        <v>76</v>
      </c>
      <c r="F3" s="983" t="s">
        <v>100</v>
      </c>
      <c r="G3" s="982" t="s">
        <v>124</v>
      </c>
      <c r="H3" s="982" t="s">
        <v>125</v>
      </c>
      <c r="I3" s="982" t="s">
        <v>126</v>
      </c>
      <c r="J3" s="983" t="s">
        <v>99</v>
      </c>
      <c r="K3" s="488"/>
      <c r="L3" s="817" t="s">
        <v>2417</v>
      </c>
      <c r="M3" s="436" t="s">
        <v>2794</v>
      </c>
      <c r="N3" s="933" t="s">
        <v>2423</v>
      </c>
      <c r="O3" s="930" t="s">
        <v>3423</v>
      </c>
      <c r="P3" s="930" t="s">
        <v>3424</v>
      </c>
      <c r="Q3" s="930" t="s">
        <v>3425</v>
      </c>
      <c r="R3" s="307" t="s">
        <v>2425</v>
      </c>
      <c r="S3" s="757" t="s">
        <v>3845</v>
      </c>
      <c r="T3" s="510"/>
    </row>
    <row r="4" spans="1:20" s="7" customFormat="1" ht="30.75" customHeight="1">
      <c r="A4" s="969"/>
      <c r="B4" s="969"/>
      <c r="C4" s="969"/>
      <c r="D4" s="982"/>
      <c r="E4" s="982"/>
      <c r="F4" s="983"/>
      <c r="G4" s="982"/>
      <c r="H4" s="982"/>
      <c r="I4" s="982"/>
      <c r="J4" s="983"/>
      <c r="K4" s="488"/>
      <c r="L4" s="979">
        <f>Оглавление!D3</f>
        <v>0</v>
      </c>
      <c r="M4" s="980"/>
      <c r="N4" s="980"/>
      <c r="O4" s="980"/>
      <c r="P4" s="980"/>
      <c r="Q4" s="980"/>
      <c r="R4" s="981"/>
      <c r="S4" s="757" t="s">
        <v>3846</v>
      </c>
      <c r="T4" s="510"/>
    </row>
    <row r="5" spans="1:20" s="5" customFormat="1" ht="49.5" customHeight="1" thickBot="1">
      <c r="A5" s="668"/>
      <c r="B5" s="1135" t="s">
        <v>3858</v>
      </c>
      <c r="C5" s="1136"/>
      <c r="D5" s="1136"/>
      <c r="E5" s="1136"/>
      <c r="F5" s="1136"/>
      <c r="G5" s="1136"/>
      <c r="H5" s="1136"/>
      <c r="I5" s="1136"/>
      <c r="J5" s="1136"/>
      <c r="K5" s="1136"/>
      <c r="L5" s="1136"/>
      <c r="M5" s="1136"/>
      <c r="N5" s="1136"/>
      <c r="O5" s="1136"/>
      <c r="P5" s="1136"/>
      <c r="Q5" s="1136"/>
      <c r="R5" s="1136"/>
      <c r="S5" s="767"/>
      <c r="T5" s="49"/>
    </row>
    <row r="6" spans="1:20" s="49" customFormat="1" ht="17.25" customHeight="1">
      <c r="A6" s="584"/>
      <c r="B6" s="667"/>
      <c r="C6" s="331"/>
      <c r="D6" s="332"/>
      <c r="E6" s="333"/>
      <c r="F6" s="334"/>
      <c r="G6" s="669"/>
      <c r="H6" s="669"/>
      <c r="I6" s="669"/>
      <c r="J6" s="335"/>
      <c r="K6" s="336"/>
      <c r="L6" s="337"/>
      <c r="M6" s="337"/>
      <c r="N6" s="337"/>
      <c r="O6" s="337"/>
      <c r="P6" s="337"/>
      <c r="Q6" s="337"/>
      <c r="R6" s="338"/>
      <c r="S6" s="339"/>
    </row>
    <row r="7" spans="1:20" s="49" customFormat="1" ht="36.75" customHeight="1">
      <c r="A7" s="584"/>
      <c r="B7" s="312" t="s">
        <v>2302</v>
      </c>
      <c r="C7" s="344" t="s">
        <v>2303</v>
      </c>
      <c r="D7" s="112" t="s">
        <v>4</v>
      </c>
      <c r="E7" s="385">
        <v>3</v>
      </c>
      <c r="F7" s="112">
        <v>0.66</v>
      </c>
      <c r="G7" s="113">
        <v>30</v>
      </c>
      <c r="H7" s="113">
        <v>20</v>
      </c>
      <c r="I7" s="314">
        <v>1.2</v>
      </c>
      <c r="J7" s="314">
        <v>139.21299199999999</v>
      </c>
      <c r="K7" s="47">
        <f>L4</f>
        <v>0</v>
      </c>
      <c r="L7" s="85">
        <f t="shared" ref="L7:L30" si="0">J7*(1-K7)</f>
        <v>139.21299199999999</v>
      </c>
      <c r="M7" s="305" t="s">
        <v>521</v>
      </c>
      <c r="N7" s="265">
        <f t="shared" ref="N7" si="1">L7*2</f>
        <v>278.42598399999997</v>
      </c>
      <c r="O7" s="284">
        <f>L7*4</f>
        <v>556.85196799999994</v>
      </c>
      <c r="P7" s="284">
        <f>L7*5.2</f>
        <v>723.90755839999997</v>
      </c>
      <c r="Q7" s="284">
        <f>L7*9</f>
        <v>1252.9169279999999</v>
      </c>
      <c r="R7" s="278">
        <f>L7*1.7</f>
        <v>236.66208639999996</v>
      </c>
      <c r="S7" s="52"/>
    </row>
    <row r="8" spans="1:20" s="49" customFormat="1" ht="36.75" customHeight="1">
      <c r="A8" s="584"/>
      <c r="B8" s="312" t="s">
        <v>3204</v>
      </c>
      <c r="C8" s="344" t="s">
        <v>3196</v>
      </c>
      <c r="D8" s="112" t="s">
        <v>4</v>
      </c>
      <c r="E8" s="435">
        <v>3</v>
      </c>
      <c r="F8" s="112">
        <v>0.92</v>
      </c>
      <c r="G8" s="113">
        <v>30</v>
      </c>
      <c r="H8" s="113">
        <v>20</v>
      </c>
      <c r="I8" s="314">
        <v>1.5</v>
      </c>
      <c r="J8" s="314">
        <v>204.32634400000001</v>
      </c>
      <c r="K8" s="47">
        <f>L4</f>
        <v>0</v>
      </c>
      <c r="L8" s="85">
        <f t="shared" si="0"/>
        <v>204.32634400000001</v>
      </c>
      <c r="M8" s="306">
        <f t="shared" ref="M8:M11" si="2">L8*1.5</f>
        <v>306.48951599999998</v>
      </c>
      <c r="N8" s="265">
        <f t="shared" ref="N8:N30" si="3">L8*2</f>
        <v>408.65268800000001</v>
      </c>
      <c r="O8" s="284">
        <f t="shared" ref="O8:O30" si="4">L8*4</f>
        <v>817.30537600000002</v>
      </c>
      <c r="P8" s="284">
        <f t="shared" ref="P8:P30" si="5">L8*5.2</f>
        <v>1062.4969888000001</v>
      </c>
      <c r="Q8" s="284">
        <f t="shared" ref="Q8:Q30" si="6">L8*9</f>
        <v>1838.9370960000001</v>
      </c>
      <c r="R8" s="281">
        <f t="shared" ref="R8:R30" si="7">L8*1.7</f>
        <v>347.3547848</v>
      </c>
      <c r="S8" s="52"/>
    </row>
    <row r="9" spans="1:20" s="49" customFormat="1" ht="36.75" customHeight="1">
      <c r="A9" s="584"/>
      <c r="B9" s="312" t="s">
        <v>3205</v>
      </c>
      <c r="C9" s="344" t="s">
        <v>3197</v>
      </c>
      <c r="D9" s="112" t="s">
        <v>4</v>
      </c>
      <c r="E9" s="435">
        <v>3</v>
      </c>
      <c r="F9" s="112">
        <v>0.12</v>
      </c>
      <c r="G9" s="113">
        <v>30</v>
      </c>
      <c r="H9" s="113">
        <v>20</v>
      </c>
      <c r="I9" s="314">
        <v>2</v>
      </c>
      <c r="J9" s="314">
        <v>265.16996799999998</v>
      </c>
      <c r="K9" s="47">
        <f>L4</f>
        <v>0</v>
      </c>
      <c r="L9" s="85">
        <f t="shared" ref="L9" si="8">J9*(1-K9)</f>
        <v>265.16996799999998</v>
      </c>
      <c r="M9" s="306">
        <f t="shared" si="2"/>
        <v>397.754952</v>
      </c>
      <c r="N9" s="265">
        <f t="shared" si="3"/>
        <v>530.33993599999997</v>
      </c>
      <c r="O9" s="284">
        <f t="shared" si="4"/>
        <v>1060.6798719999999</v>
      </c>
      <c r="P9" s="284">
        <f t="shared" si="5"/>
        <v>1378.8838335999999</v>
      </c>
      <c r="Q9" s="284">
        <f t="shared" si="6"/>
        <v>2386.529712</v>
      </c>
      <c r="R9" s="278">
        <f>L9*1.7</f>
        <v>450.78894559999998</v>
      </c>
      <c r="S9" s="52"/>
    </row>
    <row r="10" spans="1:20" s="126" customFormat="1" ht="37.5" customHeight="1">
      <c r="A10" s="593"/>
      <c r="B10" s="165" t="s">
        <v>2266</v>
      </c>
      <c r="C10" s="91" t="s">
        <v>2267</v>
      </c>
      <c r="D10" s="48" t="s">
        <v>4</v>
      </c>
      <c r="E10" s="32">
        <v>3</v>
      </c>
      <c r="F10" s="48">
        <v>1.2</v>
      </c>
      <c r="G10" s="93">
        <v>30</v>
      </c>
      <c r="H10" s="93">
        <v>30</v>
      </c>
      <c r="I10" s="124">
        <v>1.5</v>
      </c>
      <c r="J10" s="343">
        <v>258.10753999999997</v>
      </c>
      <c r="K10" s="33">
        <f>L4</f>
        <v>0</v>
      </c>
      <c r="L10" s="77">
        <f t="shared" si="0"/>
        <v>258.10753999999997</v>
      </c>
      <c r="M10" s="306">
        <f t="shared" si="2"/>
        <v>387.16130999999996</v>
      </c>
      <c r="N10" s="265">
        <f t="shared" si="3"/>
        <v>516.21507999999994</v>
      </c>
      <c r="O10" s="284">
        <f t="shared" si="4"/>
        <v>1032.4301599999999</v>
      </c>
      <c r="P10" s="284">
        <f t="shared" si="5"/>
        <v>1342.1592079999998</v>
      </c>
      <c r="Q10" s="284">
        <f t="shared" si="6"/>
        <v>2322.9678599999997</v>
      </c>
      <c r="R10" s="281">
        <f t="shared" si="7"/>
        <v>438.78281799999996</v>
      </c>
      <c r="S10" s="125"/>
      <c r="T10" s="126" t="s">
        <v>499</v>
      </c>
    </row>
    <row r="11" spans="1:20" s="126" customFormat="1" ht="37.5" customHeight="1">
      <c r="A11" s="593"/>
      <c r="B11" s="165" t="s">
        <v>2285</v>
      </c>
      <c r="C11" s="91" t="s">
        <v>2286</v>
      </c>
      <c r="D11" s="48" t="s">
        <v>4</v>
      </c>
      <c r="E11" s="32">
        <v>3</v>
      </c>
      <c r="F11" s="48">
        <v>1.6</v>
      </c>
      <c r="G11" s="93">
        <v>30</v>
      </c>
      <c r="H11" s="93">
        <v>30</v>
      </c>
      <c r="I11" s="124">
        <v>2</v>
      </c>
      <c r="J11" s="343">
        <v>338.83518800000002</v>
      </c>
      <c r="K11" s="33">
        <f>L4</f>
        <v>0</v>
      </c>
      <c r="L11" s="77">
        <f t="shared" si="0"/>
        <v>338.83518800000002</v>
      </c>
      <c r="M11" s="306">
        <f t="shared" si="2"/>
        <v>508.25278200000002</v>
      </c>
      <c r="N11" s="265">
        <f t="shared" si="3"/>
        <v>677.67037600000003</v>
      </c>
      <c r="O11" s="284">
        <f t="shared" si="4"/>
        <v>1355.3407520000001</v>
      </c>
      <c r="P11" s="284">
        <f t="shared" si="5"/>
        <v>1761.9429776000002</v>
      </c>
      <c r="Q11" s="284">
        <f t="shared" si="6"/>
        <v>3049.5166920000001</v>
      </c>
      <c r="R11" s="281">
        <f t="shared" si="7"/>
        <v>576.01981960000001</v>
      </c>
      <c r="S11" s="125"/>
      <c r="T11" s="126" t="s">
        <v>499</v>
      </c>
    </row>
    <row r="12" spans="1:20" s="126" customFormat="1" ht="37.5" customHeight="1">
      <c r="A12" s="593"/>
      <c r="B12" s="165" t="s">
        <v>3206</v>
      </c>
      <c r="C12" s="91" t="s">
        <v>3201</v>
      </c>
      <c r="D12" s="48" t="s">
        <v>4</v>
      </c>
      <c r="E12" s="32">
        <v>3</v>
      </c>
      <c r="F12" s="48">
        <v>2</v>
      </c>
      <c r="G12" s="93">
        <v>30</v>
      </c>
      <c r="H12" s="93">
        <v>30</v>
      </c>
      <c r="I12" s="124">
        <v>2.5</v>
      </c>
      <c r="J12" s="343">
        <v>414.33738399999999</v>
      </c>
      <c r="K12" s="33">
        <f>L4</f>
        <v>0</v>
      </c>
      <c r="L12" s="77">
        <f t="shared" ref="L12" si="9">J12*(1-K12)</f>
        <v>414.33738399999999</v>
      </c>
      <c r="M12" s="306">
        <f t="shared" ref="M12" si="10">L12*1.5</f>
        <v>621.50607600000001</v>
      </c>
      <c r="N12" s="265">
        <f t="shared" ref="N12" si="11">L12*2</f>
        <v>828.67476799999997</v>
      </c>
      <c r="O12" s="284">
        <f t="shared" si="4"/>
        <v>1657.3495359999999</v>
      </c>
      <c r="P12" s="284">
        <f t="shared" si="5"/>
        <v>2154.5543968000002</v>
      </c>
      <c r="Q12" s="284">
        <f t="shared" si="6"/>
        <v>3729.0364559999998</v>
      </c>
      <c r="R12" s="281">
        <f t="shared" ref="R12" si="12">L12*1.7</f>
        <v>704.37355279999997</v>
      </c>
      <c r="S12" s="125"/>
      <c r="T12" s="126" t="s">
        <v>499</v>
      </c>
    </row>
    <row r="13" spans="1:20" s="126" customFormat="1" ht="37.5" customHeight="1">
      <c r="A13" s="593"/>
      <c r="B13" s="165" t="s">
        <v>3342</v>
      </c>
      <c r="C13" s="91" t="s">
        <v>3198</v>
      </c>
      <c r="D13" s="48" t="s">
        <v>4</v>
      </c>
      <c r="E13" s="32">
        <v>3</v>
      </c>
      <c r="F13" s="48">
        <v>0.8</v>
      </c>
      <c r="G13" s="93">
        <v>40</v>
      </c>
      <c r="H13" s="93">
        <v>20</v>
      </c>
      <c r="I13" s="124">
        <v>1.5</v>
      </c>
      <c r="J13" s="124">
        <v>223.155348</v>
      </c>
      <c r="K13" s="33">
        <f>L4</f>
        <v>0</v>
      </c>
      <c r="L13" s="77">
        <f t="shared" si="0"/>
        <v>223.155348</v>
      </c>
      <c r="M13" s="306">
        <f t="shared" ref="M13" si="13">L13*1.5</f>
        <v>334.73302200000001</v>
      </c>
      <c r="N13" s="265">
        <f t="shared" si="3"/>
        <v>446.31069600000001</v>
      </c>
      <c r="O13" s="284">
        <f t="shared" si="4"/>
        <v>892.62139200000001</v>
      </c>
      <c r="P13" s="284">
        <f t="shared" si="5"/>
        <v>1160.4078096000001</v>
      </c>
      <c r="Q13" s="284">
        <f t="shared" si="6"/>
        <v>2008.398132</v>
      </c>
      <c r="R13" s="281">
        <f t="shared" si="7"/>
        <v>379.36409159999999</v>
      </c>
      <c r="S13" s="50"/>
    </row>
    <row r="14" spans="1:20" s="126" customFormat="1" ht="37.5" customHeight="1">
      <c r="A14" s="593"/>
      <c r="B14" s="165" t="s">
        <v>3343</v>
      </c>
      <c r="C14" s="91" t="s">
        <v>3199</v>
      </c>
      <c r="D14" s="48" t="s">
        <v>4</v>
      </c>
      <c r="E14" s="32">
        <v>3</v>
      </c>
      <c r="F14" s="48">
        <v>1.34</v>
      </c>
      <c r="G14" s="93">
        <v>40</v>
      </c>
      <c r="H14" s="93">
        <v>20</v>
      </c>
      <c r="I14" s="124">
        <v>2</v>
      </c>
      <c r="J14" s="124">
        <v>298.32242000000002</v>
      </c>
      <c r="K14" s="33">
        <f>L4</f>
        <v>0</v>
      </c>
      <c r="L14" s="77">
        <f t="shared" si="0"/>
        <v>298.32242000000002</v>
      </c>
      <c r="M14" s="306">
        <f t="shared" ref="M14:M30" si="14">L14*1.5</f>
        <v>447.48363000000006</v>
      </c>
      <c r="N14" s="265">
        <f t="shared" si="3"/>
        <v>596.64484000000004</v>
      </c>
      <c r="O14" s="284">
        <f t="shared" si="4"/>
        <v>1193.2896800000001</v>
      </c>
      <c r="P14" s="284">
        <f t="shared" si="5"/>
        <v>1551.2765840000002</v>
      </c>
      <c r="Q14" s="284">
        <f t="shared" si="6"/>
        <v>2684.9017800000001</v>
      </c>
      <c r="R14" s="281">
        <f t="shared" si="7"/>
        <v>507.14811400000002</v>
      </c>
      <c r="S14" s="50"/>
    </row>
    <row r="15" spans="1:20" s="126" customFormat="1" ht="37.5" customHeight="1">
      <c r="A15" s="593"/>
      <c r="B15" s="165" t="s">
        <v>3344</v>
      </c>
      <c r="C15" s="91" t="s">
        <v>3200</v>
      </c>
      <c r="D15" s="48" t="s">
        <v>4</v>
      </c>
      <c r="E15" s="32">
        <v>3</v>
      </c>
      <c r="F15" s="48">
        <v>1.8</v>
      </c>
      <c r="G15" s="93">
        <v>40</v>
      </c>
      <c r="H15" s="93">
        <v>20</v>
      </c>
      <c r="I15" s="124">
        <v>2.5</v>
      </c>
      <c r="J15" s="124">
        <v>368.30127600000003</v>
      </c>
      <c r="K15" s="33">
        <f>L4</f>
        <v>0</v>
      </c>
      <c r="L15" s="77">
        <f t="shared" ref="L15" si="15">J15*(1-K15)</f>
        <v>368.30127600000003</v>
      </c>
      <c r="M15" s="306">
        <f t="shared" ref="M15" si="16">L15*1.5</f>
        <v>552.45191399999999</v>
      </c>
      <c r="N15" s="265">
        <f t="shared" ref="N15" si="17">L15*2</f>
        <v>736.60255200000006</v>
      </c>
      <c r="O15" s="284">
        <f t="shared" si="4"/>
        <v>1473.2051040000001</v>
      </c>
      <c r="P15" s="284">
        <f t="shared" si="5"/>
        <v>1915.1666352000002</v>
      </c>
      <c r="Q15" s="284">
        <f t="shared" si="6"/>
        <v>3314.7114840000004</v>
      </c>
      <c r="R15" s="281">
        <f t="shared" ref="R15" si="18">L15*1.7</f>
        <v>626.11216920000004</v>
      </c>
      <c r="S15" s="50"/>
    </row>
    <row r="16" spans="1:20" s="126" customFormat="1" ht="37.5" customHeight="1">
      <c r="A16" s="593"/>
      <c r="B16" s="165" t="s">
        <v>2791</v>
      </c>
      <c r="C16" s="91" t="s">
        <v>2793</v>
      </c>
      <c r="D16" s="48" t="s">
        <v>4</v>
      </c>
      <c r="E16" s="32">
        <v>3</v>
      </c>
      <c r="F16" s="48">
        <v>1.54</v>
      </c>
      <c r="G16" s="93">
        <v>40</v>
      </c>
      <c r="H16" s="93">
        <v>30</v>
      </c>
      <c r="I16" s="124">
        <v>2</v>
      </c>
      <c r="J16" s="124">
        <v>282.29852799999998</v>
      </c>
      <c r="K16" s="33">
        <f>L4</f>
        <v>0</v>
      </c>
      <c r="L16" s="77">
        <f t="shared" si="0"/>
        <v>282.29852799999998</v>
      </c>
      <c r="M16" s="306">
        <f t="shared" si="14"/>
        <v>423.44779199999994</v>
      </c>
      <c r="N16" s="265">
        <f t="shared" si="3"/>
        <v>564.59705599999995</v>
      </c>
      <c r="O16" s="284">
        <f t="shared" si="4"/>
        <v>1129.1941119999999</v>
      </c>
      <c r="P16" s="284">
        <f t="shared" si="5"/>
        <v>1467.9523455999999</v>
      </c>
      <c r="Q16" s="284">
        <f t="shared" si="6"/>
        <v>2540.6867519999996</v>
      </c>
      <c r="R16" s="281">
        <f t="shared" si="7"/>
        <v>479.90749759999994</v>
      </c>
      <c r="S16" s="50"/>
    </row>
    <row r="17" spans="1:20" s="126" customFormat="1" ht="37.5" customHeight="1">
      <c r="A17" s="593"/>
      <c r="B17" s="165" t="s">
        <v>2942</v>
      </c>
      <c r="C17" s="91" t="s">
        <v>2792</v>
      </c>
      <c r="D17" s="48" t="s">
        <v>4</v>
      </c>
      <c r="E17" s="32">
        <v>3</v>
      </c>
      <c r="F17" s="48">
        <v>1.96</v>
      </c>
      <c r="G17" s="93">
        <v>40</v>
      </c>
      <c r="H17" s="93">
        <v>30</v>
      </c>
      <c r="I17" s="124">
        <v>2</v>
      </c>
      <c r="J17" s="124">
        <v>371.98764</v>
      </c>
      <c r="K17" s="33">
        <f>L4</f>
        <v>0</v>
      </c>
      <c r="L17" s="77">
        <f t="shared" si="0"/>
        <v>371.98764</v>
      </c>
      <c r="M17" s="306">
        <f t="shared" si="14"/>
        <v>557.98145999999997</v>
      </c>
      <c r="N17" s="265">
        <f t="shared" si="3"/>
        <v>743.97528</v>
      </c>
      <c r="O17" s="284">
        <f t="shared" si="4"/>
        <v>1487.95056</v>
      </c>
      <c r="P17" s="284">
        <f t="shared" si="5"/>
        <v>1934.335728</v>
      </c>
      <c r="Q17" s="284">
        <f t="shared" si="6"/>
        <v>3347.8887599999998</v>
      </c>
      <c r="R17" s="281">
        <f t="shared" si="7"/>
        <v>632.37898799999994</v>
      </c>
      <c r="S17" s="50"/>
    </row>
    <row r="18" spans="1:20" s="126" customFormat="1" ht="37.5" customHeight="1">
      <c r="A18" s="593"/>
      <c r="B18" s="165" t="s">
        <v>3207</v>
      </c>
      <c r="C18" s="91" t="s">
        <v>3202</v>
      </c>
      <c r="D18" s="48" t="s">
        <v>4</v>
      </c>
      <c r="E18" s="32">
        <v>3</v>
      </c>
      <c r="F18" s="48">
        <v>2.2999999999999998</v>
      </c>
      <c r="G18" s="93">
        <v>40</v>
      </c>
      <c r="H18" s="93">
        <v>30</v>
      </c>
      <c r="I18" s="124">
        <v>2.5</v>
      </c>
      <c r="J18" s="124">
        <v>460.373492</v>
      </c>
      <c r="K18" s="33">
        <f>L4</f>
        <v>0</v>
      </c>
      <c r="L18" s="77">
        <f t="shared" ref="L18" si="19">J18*(1-K18)</f>
        <v>460.373492</v>
      </c>
      <c r="M18" s="306">
        <f t="shared" ref="M18" si="20">L18*1.5</f>
        <v>690.56023800000003</v>
      </c>
      <c r="N18" s="265">
        <f t="shared" ref="N18" si="21">L18*2</f>
        <v>920.746984</v>
      </c>
      <c r="O18" s="284">
        <f t="shared" si="4"/>
        <v>1841.493968</v>
      </c>
      <c r="P18" s="284">
        <f t="shared" si="5"/>
        <v>2393.9421584000002</v>
      </c>
      <c r="Q18" s="284">
        <f t="shared" si="6"/>
        <v>4143.3614280000002</v>
      </c>
      <c r="R18" s="281">
        <f t="shared" ref="R18" si="22">L18*1.7</f>
        <v>782.63493640000002</v>
      </c>
      <c r="S18" s="50"/>
    </row>
    <row r="19" spans="1:20" s="126" customFormat="1" ht="37.5" customHeight="1">
      <c r="A19" s="593"/>
      <c r="B19" s="165" t="s">
        <v>1537</v>
      </c>
      <c r="C19" s="91" t="s">
        <v>1120</v>
      </c>
      <c r="D19" s="48" t="s">
        <v>4</v>
      </c>
      <c r="E19" s="32">
        <v>3</v>
      </c>
      <c r="F19" s="48">
        <v>1.26</v>
      </c>
      <c r="G19" s="93">
        <v>40</v>
      </c>
      <c r="H19" s="93">
        <v>38</v>
      </c>
      <c r="I19" s="124">
        <v>1.2</v>
      </c>
      <c r="J19" s="124">
        <v>264.37560000000002</v>
      </c>
      <c r="K19" s="33">
        <f>L4</f>
        <v>0</v>
      </c>
      <c r="L19" s="77">
        <f t="shared" si="0"/>
        <v>264.37560000000002</v>
      </c>
      <c r="M19" s="306">
        <f t="shared" si="14"/>
        <v>396.5634</v>
      </c>
      <c r="N19" s="265">
        <f t="shared" si="3"/>
        <v>528.75120000000004</v>
      </c>
      <c r="O19" s="284">
        <f t="shared" si="4"/>
        <v>1057.5024000000001</v>
      </c>
      <c r="P19" s="284">
        <f t="shared" si="5"/>
        <v>1374.7531200000001</v>
      </c>
      <c r="Q19" s="284">
        <f t="shared" si="6"/>
        <v>2379.3804</v>
      </c>
      <c r="R19" s="281">
        <f t="shared" si="7"/>
        <v>449.43852000000004</v>
      </c>
      <c r="S19" s="125"/>
    </row>
    <row r="20" spans="1:20" s="126" customFormat="1" ht="37.5" customHeight="1">
      <c r="A20" s="593"/>
      <c r="B20" s="165" t="s">
        <v>1538</v>
      </c>
      <c r="C20" s="91" t="s">
        <v>2284</v>
      </c>
      <c r="D20" s="48" t="s">
        <v>4</v>
      </c>
      <c r="E20" s="32">
        <v>3</v>
      </c>
      <c r="F20" s="48">
        <v>1.4</v>
      </c>
      <c r="G20" s="93">
        <v>40</v>
      </c>
      <c r="H20" s="93">
        <v>38</v>
      </c>
      <c r="I20" s="124">
        <v>1.2</v>
      </c>
      <c r="J20" s="124">
        <v>325.31852000000003</v>
      </c>
      <c r="K20" s="33">
        <f>L4</f>
        <v>0</v>
      </c>
      <c r="L20" s="77">
        <f t="shared" si="0"/>
        <v>325.31852000000003</v>
      </c>
      <c r="M20" s="306">
        <f t="shared" si="14"/>
        <v>487.97778000000005</v>
      </c>
      <c r="N20" s="265">
        <f t="shared" si="3"/>
        <v>650.63704000000007</v>
      </c>
      <c r="O20" s="284">
        <f t="shared" si="4"/>
        <v>1301.2740800000001</v>
      </c>
      <c r="P20" s="284">
        <f t="shared" si="5"/>
        <v>1691.6563040000003</v>
      </c>
      <c r="Q20" s="284">
        <f t="shared" si="6"/>
        <v>2927.8666800000001</v>
      </c>
      <c r="R20" s="281">
        <f t="shared" si="7"/>
        <v>553.04148400000008</v>
      </c>
      <c r="S20" s="125"/>
    </row>
    <row r="21" spans="1:20" s="126" customFormat="1" ht="37.5" customHeight="1">
      <c r="A21" s="593"/>
      <c r="B21" s="165" t="s">
        <v>2304</v>
      </c>
      <c r="C21" s="91" t="s">
        <v>2305</v>
      </c>
      <c r="D21" s="48" t="s">
        <v>4</v>
      </c>
      <c r="E21" s="32">
        <v>3</v>
      </c>
      <c r="F21" s="48">
        <v>1.1100000000000001</v>
      </c>
      <c r="G21" s="93">
        <v>40</v>
      </c>
      <c r="H21" s="93">
        <v>40</v>
      </c>
      <c r="I21" s="124">
        <v>1.2</v>
      </c>
      <c r="J21" s="124">
        <v>268.63291600000002</v>
      </c>
      <c r="K21" s="33">
        <f>L4</f>
        <v>0</v>
      </c>
      <c r="L21" s="77">
        <f t="shared" si="0"/>
        <v>268.63291600000002</v>
      </c>
      <c r="M21" s="306">
        <f t="shared" si="14"/>
        <v>402.94937400000003</v>
      </c>
      <c r="N21" s="265">
        <f t="shared" si="3"/>
        <v>537.26583200000005</v>
      </c>
      <c r="O21" s="284">
        <f t="shared" si="4"/>
        <v>1074.5316640000001</v>
      </c>
      <c r="P21" s="284">
        <f t="shared" si="5"/>
        <v>1396.8911632000002</v>
      </c>
      <c r="Q21" s="284">
        <f t="shared" si="6"/>
        <v>2417.6962440000002</v>
      </c>
      <c r="R21" s="281">
        <f t="shared" si="7"/>
        <v>456.67595720000003</v>
      </c>
      <c r="S21" s="50"/>
    </row>
    <row r="22" spans="1:20" s="126" customFormat="1" ht="37.5" customHeight="1">
      <c r="A22" s="593"/>
      <c r="B22" s="165" t="s">
        <v>2283</v>
      </c>
      <c r="C22" s="91" t="s">
        <v>2288</v>
      </c>
      <c r="D22" s="48" t="s">
        <v>4</v>
      </c>
      <c r="E22" s="32">
        <v>3</v>
      </c>
      <c r="F22" s="48">
        <v>1.8</v>
      </c>
      <c r="G22" s="93">
        <v>40</v>
      </c>
      <c r="H22" s="93">
        <v>40</v>
      </c>
      <c r="I22" s="124">
        <v>2</v>
      </c>
      <c r="J22" s="124">
        <v>369.67900800000001</v>
      </c>
      <c r="K22" s="33">
        <f>L4</f>
        <v>0</v>
      </c>
      <c r="L22" s="77">
        <f t="shared" si="0"/>
        <v>369.67900800000001</v>
      </c>
      <c r="M22" s="306">
        <f t="shared" si="14"/>
        <v>554.51851199999999</v>
      </c>
      <c r="N22" s="265">
        <f t="shared" si="3"/>
        <v>739.35801600000002</v>
      </c>
      <c r="O22" s="284">
        <f t="shared" si="4"/>
        <v>1478.716032</v>
      </c>
      <c r="P22" s="284">
        <f t="shared" si="5"/>
        <v>1922.3308416000002</v>
      </c>
      <c r="Q22" s="284">
        <f t="shared" si="6"/>
        <v>3327.1110720000001</v>
      </c>
      <c r="R22" s="281">
        <f t="shared" si="7"/>
        <v>628.45431359999998</v>
      </c>
      <c r="S22" s="50"/>
    </row>
    <row r="23" spans="1:20" s="126" customFormat="1" ht="37.5" customHeight="1">
      <c r="A23" s="593"/>
      <c r="B23" s="165" t="s">
        <v>2287</v>
      </c>
      <c r="C23" s="91" t="s">
        <v>2271</v>
      </c>
      <c r="D23" s="48" t="s">
        <v>4</v>
      </c>
      <c r="E23" s="32">
        <v>3</v>
      </c>
      <c r="F23" s="48">
        <v>2</v>
      </c>
      <c r="G23" s="93">
        <v>40</v>
      </c>
      <c r="H23" s="93">
        <v>40</v>
      </c>
      <c r="I23" s="124">
        <v>2</v>
      </c>
      <c r="J23" s="124">
        <v>453.01317599999999</v>
      </c>
      <c r="K23" s="33">
        <f>L4</f>
        <v>0</v>
      </c>
      <c r="L23" s="77">
        <f t="shared" si="0"/>
        <v>453.01317599999999</v>
      </c>
      <c r="M23" s="306">
        <f t="shared" si="14"/>
        <v>679.51976400000001</v>
      </c>
      <c r="N23" s="265">
        <f t="shared" si="3"/>
        <v>906.02635199999997</v>
      </c>
      <c r="O23" s="284">
        <f t="shared" si="4"/>
        <v>1812.0527039999999</v>
      </c>
      <c r="P23" s="284">
        <f t="shared" si="5"/>
        <v>2355.6685152</v>
      </c>
      <c r="Q23" s="284">
        <f t="shared" si="6"/>
        <v>4077.1185839999998</v>
      </c>
      <c r="R23" s="281">
        <f t="shared" si="7"/>
        <v>770.1223991999999</v>
      </c>
      <c r="S23" s="50"/>
    </row>
    <row r="24" spans="1:20" s="126" customFormat="1" ht="37.5" customHeight="1">
      <c r="A24" s="593"/>
      <c r="B24" s="165" t="s">
        <v>3208</v>
      </c>
      <c r="C24" s="91" t="s">
        <v>3203</v>
      </c>
      <c r="D24" s="48" t="s">
        <v>4</v>
      </c>
      <c r="E24" s="32">
        <v>3</v>
      </c>
      <c r="F24" s="48">
        <v>2.4</v>
      </c>
      <c r="G24" s="93">
        <v>40</v>
      </c>
      <c r="H24" s="93">
        <v>40</v>
      </c>
      <c r="I24" s="124">
        <v>2.5</v>
      </c>
      <c r="J24" s="124">
        <v>528.61466800000005</v>
      </c>
      <c r="K24" s="33">
        <f>L4</f>
        <v>0</v>
      </c>
      <c r="L24" s="77">
        <f t="shared" si="0"/>
        <v>528.61466800000005</v>
      </c>
      <c r="M24" s="306">
        <f t="shared" si="14"/>
        <v>792.92200200000002</v>
      </c>
      <c r="N24" s="265">
        <f t="shared" si="3"/>
        <v>1057.2293360000001</v>
      </c>
      <c r="O24" s="284">
        <f t="shared" si="4"/>
        <v>2114.4586720000002</v>
      </c>
      <c r="P24" s="284">
        <f t="shared" si="5"/>
        <v>2748.7962736000004</v>
      </c>
      <c r="Q24" s="284">
        <f t="shared" si="6"/>
        <v>4757.5320120000006</v>
      </c>
      <c r="R24" s="281">
        <f t="shared" si="7"/>
        <v>898.64493560000005</v>
      </c>
      <c r="S24" s="50"/>
    </row>
    <row r="25" spans="1:20" s="126" customFormat="1" ht="37.5" customHeight="1">
      <c r="A25" s="593"/>
      <c r="B25" s="165" t="s">
        <v>3794</v>
      </c>
      <c r="C25" s="91" t="s">
        <v>3790</v>
      </c>
      <c r="D25" s="48" t="s">
        <v>4</v>
      </c>
      <c r="E25" s="32">
        <v>3</v>
      </c>
      <c r="F25" s="48">
        <v>1.8</v>
      </c>
      <c r="G25" s="93">
        <v>40</v>
      </c>
      <c r="H25" s="93">
        <v>40</v>
      </c>
      <c r="I25" s="124">
        <v>1.5</v>
      </c>
      <c r="J25" s="124">
        <v>402.33497999999997</v>
      </c>
      <c r="K25" s="33">
        <f>L4</f>
        <v>0</v>
      </c>
      <c r="L25" s="77">
        <f t="shared" si="0"/>
        <v>402.33497999999997</v>
      </c>
      <c r="M25" s="306">
        <f t="shared" si="14"/>
        <v>603.5024699999999</v>
      </c>
      <c r="N25" s="265">
        <f t="shared" si="3"/>
        <v>804.66995999999995</v>
      </c>
      <c r="O25" s="284">
        <f t="shared" si="4"/>
        <v>1609.3399199999999</v>
      </c>
      <c r="P25" s="284">
        <f t="shared" si="5"/>
        <v>2092.1418960000001</v>
      </c>
      <c r="Q25" s="284">
        <f t="shared" si="6"/>
        <v>3621.0148199999999</v>
      </c>
      <c r="R25" s="281">
        <f t="shared" si="7"/>
        <v>683.9694659999999</v>
      </c>
      <c r="S25" s="50"/>
    </row>
    <row r="26" spans="1:20" s="126" customFormat="1" ht="37.5" customHeight="1">
      <c r="A26" s="593"/>
      <c r="B26" s="165" t="s">
        <v>3795</v>
      </c>
      <c r="C26" s="91" t="s">
        <v>3792</v>
      </c>
      <c r="D26" s="48" t="s">
        <v>4</v>
      </c>
      <c r="E26" s="32">
        <v>3</v>
      </c>
      <c r="F26" s="48">
        <v>2.2999999999999998</v>
      </c>
      <c r="G26" s="93">
        <v>40</v>
      </c>
      <c r="H26" s="93">
        <v>40</v>
      </c>
      <c r="I26" s="124">
        <v>2</v>
      </c>
      <c r="J26" s="124">
        <v>540.753604</v>
      </c>
      <c r="K26" s="33">
        <f>L4</f>
        <v>0</v>
      </c>
      <c r="L26" s="77">
        <f t="shared" ref="L26" si="23">J26*(1-K26)</f>
        <v>540.753604</v>
      </c>
      <c r="M26" s="306">
        <f t="shared" ref="M26" si="24">L26*1.5</f>
        <v>811.13040599999999</v>
      </c>
      <c r="N26" s="265">
        <f t="shared" ref="N26" si="25">L26*2</f>
        <v>1081.507208</v>
      </c>
      <c r="O26" s="284">
        <f t="shared" si="4"/>
        <v>2163.014416</v>
      </c>
      <c r="P26" s="284">
        <f t="shared" si="5"/>
        <v>2811.9187408000003</v>
      </c>
      <c r="Q26" s="284">
        <f t="shared" si="6"/>
        <v>4866.7824359999995</v>
      </c>
      <c r="R26" s="281">
        <f t="shared" ref="R26" si="26">L26*1.7</f>
        <v>919.28112679999992</v>
      </c>
      <c r="S26" s="50"/>
    </row>
    <row r="27" spans="1:20" s="126" customFormat="1" ht="37.5" customHeight="1">
      <c r="A27" s="593"/>
      <c r="B27" s="165" t="s">
        <v>3796</v>
      </c>
      <c r="C27" s="91" t="s">
        <v>3793</v>
      </c>
      <c r="D27" s="48" t="s">
        <v>4</v>
      </c>
      <c r="E27" s="32">
        <v>3</v>
      </c>
      <c r="F27" s="48">
        <v>2.8</v>
      </c>
      <c r="G27" s="93">
        <v>40</v>
      </c>
      <c r="H27" s="93">
        <v>40</v>
      </c>
      <c r="I27" s="124">
        <v>2.5</v>
      </c>
      <c r="J27" s="124">
        <v>658.60554400000001</v>
      </c>
      <c r="K27" s="33">
        <f>L4</f>
        <v>0</v>
      </c>
      <c r="L27" s="77">
        <f t="shared" si="0"/>
        <v>658.60554400000001</v>
      </c>
      <c r="M27" s="306">
        <f t="shared" si="14"/>
        <v>987.90831600000001</v>
      </c>
      <c r="N27" s="265">
        <f t="shared" si="3"/>
        <v>1317.211088</v>
      </c>
      <c r="O27" s="284">
        <f t="shared" si="4"/>
        <v>2634.422176</v>
      </c>
      <c r="P27" s="284">
        <f t="shared" si="5"/>
        <v>3424.7488288</v>
      </c>
      <c r="Q27" s="284">
        <f t="shared" si="6"/>
        <v>5927.4498960000001</v>
      </c>
      <c r="R27" s="281">
        <f t="shared" si="7"/>
        <v>1119.6294247999999</v>
      </c>
      <c r="S27" s="50"/>
    </row>
    <row r="28" spans="1:20" s="126" customFormat="1" ht="37.5" customHeight="1">
      <c r="A28" s="593"/>
      <c r="B28" s="165" t="s">
        <v>3797</v>
      </c>
      <c r="C28" s="91" t="s">
        <v>3791</v>
      </c>
      <c r="D28" s="48" t="s">
        <v>4</v>
      </c>
      <c r="E28" s="32">
        <v>3</v>
      </c>
      <c r="F28" s="48">
        <v>3.3</v>
      </c>
      <c r="G28" s="93">
        <v>40</v>
      </c>
      <c r="H28" s="93">
        <v>40</v>
      </c>
      <c r="I28" s="124">
        <v>3</v>
      </c>
      <c r="J28" s="124">
        <v>760.38394400000004</v>
      </c>
      <c r="K28" s="33">
        <f>L4</f>
        <v>0</v>
      </c>
      <c r="L28" s="77">
        <f t="shared" ref="L28" si="27">J28*(1-K28)</f>
        <v>760.38394400000004</v>
      </c>
      <c r="M28" s="306">
        <f t="shared" ref="M28" si="28">L28*1.5</f>
        <v>1140.575916</v>
      </c>
      <c r="N28" s="265">
        <f t="shared" ref="N28" si="29">L28*2</f>
        <v>1520.7678880000001</v>
      </c>
      <c r="O28" s="284">
        <f t="shared" si="4"/>
        <v>3041.5357760000002</v>
      </c>
      <c r="P28" s="284">
        <f t="shared" si="5"/>
        <v>3953.9965088000004</v>
      </c>
      <c r="Q28" s="284">
        <f t="shared" si="6"/>
        <v>6843.4554960000005</v>
      </c>
      <c r="R28" s="281">
        <f t="shared" ref="R28" si="30">L28*1.7</f>
        <v>1292.6527048</v>
      </c>
      <c r="S28" s="50"/>
    </row>
    <row r="29" spans="1:20" s="126" customFormat="1" ht="37.5" customHeight="1">
      <c r="A29" s="593"/>
      <c r="B29" s="165" t="s">
        <v>2732</v>
      </c>
      <c r="C29" s="91" t="s">
        <v>2268</v>
      </c>
      <c r="D29" s="48" t="s">
        <v>4</v>
      </c>
      <c r="E29" s="32">
        <v>3</v>
      </c>
      <c r="F29" s="48">
        <v>3.2</v>
      </c>
      <c r="G29" s="93">
        <v>60</v>
      </c>
      <c r="H29" s="93">
        <v>50</v>
      </c>
      <c r="I29" s="124">
        <v>2.5</v>
      </c>
      <c r="J29" s="343">
        <v>745.79984400000001</v>
      </c>
      <c r="K29" s="33">
        <f>L4</f>
        <v>0</v>
      </c>
      <c r="L29" s="77">
        <f t="shared" si="0"/>
        <v>745.79984400000001</v>
      </c>
      <c r="M29" s="306">
        <f t="shared" si="14"/>
        <v>1118.699766</v>
      </c>
      <c r="N29" s="265">
        <f t="shared" si="3"/>
        <v>1491.599688</v>
      </c>
      <c r="O29" s="284">
        <f t="shared" si="4"/>
        <v>2983.199376</v>
      </c>
      <c r="P29" s="284">
        <f t="shared" si="5"/>
        <v>3878.1591888000003</v>
      </c>
      <c r="Q29" s="284">
        <f t="shared" si="6"/>
        <v>6712.1985960000002</v>
      </c>
      <c r="R29" s="281">
        <f t="shared" si="7"/>
        <v>1267.8597348000001</v>
      </c>
      <c r="S29" s="125"/>
    </row>
    <row r="30" spans="1:20" s="126" customFormat="1" ht="37.5" customHeight="1">
      <c r="A30" s="593"/>
      <c r="B30" s="165" t="s">
        <v>3038</v>
      </c>
      <c r="C30" s="91" t="s">
        <v>2269</v>
      </c>
      <c r="D30" s="48" t="s">
        <v>4</v>
      </c>
      <c r="E30" s="32">
        <v>3</v>
      </c>
      <c r="F30" s="48">
        <v>4.8</v>
      </c>
      <c r="G30" s="93">
        <v>80</v>
      </c>
      <c r="H30" s="93">
        <v>70</v>
      </c>
      <c r="I30" s="124">
        <v>3</v>
      </c>
      <c r="J30" s="343">
        <v>1263.3678319999999</v>
      </c>
      <c r="K30" s="33">
        <f>L4</f>
        <v>0</v>
      </c>
      <c r="L30" s="77">
        <f t="shared" si="0"/>
        <v>1263.3678319999999</v>
      </c>
      <c r="M30" s="306">
        <f t="shared" si="14"/>
        <v>1895.0517479999999</v>
      </c>
      <c r="N30" s="265">
        <f t="shared" si="3"/>
        <v>2526.7356639999998</v>
      </c>
      <c r="O30" s="284">
        <f t="shared" si="4"/>
        <v>5053.4713279999996</v>
      </c>
      <c r="P30" s="284">
        <f t="shared" si="5"/>
        <v>6569.5127263999993</v>
      </c>
      <c r="Q30" s="284">
        <f t="shared" si="6"/>
        <v>11370.310487999999</v>
      </c>
      <c r="R30" s="281">
        <f t="shared" si="7"/>
        <v>2147.7253143999997</v>
      </c>
      <c r="S30" s="125"/>
    </row>
    <row r="31" spans="1:20" s="5" customFormat="1" ht="26.25" customHeight="1">
      <c r="A31" s="585"/>
      <c r="B31" s="660"/>
      <c r="C31" s="661"/>
      <c r="D31" s="662"/>
      <c r="E31" s="662"/>
      <c r="F31" s="662"/>
      <c r="G31" s="562"/>
      <c r="H31" s="562"/>
      <c r="I31" s="562"/>
      <c r="J31" s="663"/>
      <c r="K31" s="664"/>
      <c r="L31" s="664"/>
      <c r="M31" s="665"/>
      <c r="N31" s="665"/>
      <c r="O31" s="666"/>
      <c r="P31" s="666"/>
      <c r="Q31" s="666"/>
      <c r="R31" s="666"/>
      <c r="S31" s="664"/>
      <c r="T31" s="49"/>
    </row>
  </sheetData>
  <autoFilter ref="G6:I31"/>
  <mergeCells count="15">
    <mergeCell ref="B5:R5"/>
    <mergeCell ref="B2:R2"/>
    <mergeCell ref="B1:C1"/>
    <mergeCell ref="D1:S1"/>
    <mergeCell ref="A3:A4"/>
    <mergeCell ref="B3:B4"/>
    <mergeCell ref="C3:C4"/>
    <mergeCell ref="L4:R4"/>
    <mergeCell ref="D3:D4"/>
    <mergeCell ref="E3:E4"/>
    <mergeCell ref="F3:F4"/>
    <mergeCell ref="G3:G4"/>
    <mergeCell ref="H3:H4"/>
    <mergeCell ref="I3:I4"/>
    <mergeCell ref="J3:J4"/>
  </mergeCells>
  <hyperlinks>
    <hyperlink ref="S3" location="Оглавление!A1" display="Оглавление &gt;&gt;&gt;&gt;"/>
    <hyperlink ref="S4" location="Фотооглавление!A2" display="Фотооглавление &gt;&gt;&gt;&gt;"/>
  </hyperlinks>
  <pageMargins left="0.74803149606299213" right="0.74803149606299213" top="0.98425196850393704" bottom="0.98425196850393704" header="0.51181102362204722" footer="0.51181102362204722"/>
  <pageSetup paperSize="9" scale="90" orientation="landscape" r:id="rId1"/>
  <rowBreaks count="1" manualBreakCount="1">
    <brk id="10" max="16383" man="1"/>
  </rowBreaks>
  <colBreaks count="2" manualBreakCount="2">
    <brk id="7" max="30" man="1"/>
    <brk id="19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9900"/>
    <outlinePr summaryBelow="0" summaryRight="0"/>
    <pageSetUpPr autoPageBreaks="0"/>
  </sheetPr>
  <dimension ref="A1:V179"/>
  <sheetViews>
    <sheetView showGridLines="0" zoomScale="85" zoomScaleNormal="85" workbookViewId="0">
      <pane xSplit="1" ySplit="6" topLeftCell="B7" activePane="bottomRight" state="frozen"/>
      <selection activeCell="C25" sqref="C25"/>
      <selection pane="topRight" activeCell="C25" sqref="C25"/>
      <selection pane="bottomLeft" activeCell="C25" sqref="C25"/>
      <selection pane="bottomRight" activeCell="W10" sqref="W10"/>
    </sheetView>
  </sheetViews>
  <sheetFormatPr defaultRowHeight="12.75"/>
  <cols>
    <col min="1" max="1" width="2.85546875" style="441" customWidth="1"/>
    <col min="2" max="2" width="23.5703125" style="442" customWidth="1"/>
    <col min="3" max="3" width="62.28515625" style="441" customWidth="1"/>
    <col min="4" max="4" width="7.140625" style="442" customWidth="1"/>
    <col min="5" max="5" width="8.7109375" style="442" customWidth="1"/>
    <col min="6" max="6" width="7.28515625" style="443" customWidth="1"/>
    <col min="7" max="8" width="8.7109375" style="442" customWidth="1"/>
    <col min="9" max="9" width="10.140625" style="442" customWidth="1"/>
    <col min="10" max="10" width="8.7109375" style="443" customWidth="1"/>
    <col min="11" max="11" width="6.7109375" style="442" customWidth="1"/>
    <col min="12" max="12" width="10" style="459" customWidth="1"/>
    <col min="13" max="14" width="10" style="460" customWidth="1"/>
    <col min="15" max="15" width="12" style="461" customWidth="1"/>
    <col min="16" max="16" width="13" style="461" customWidth="1"/>
    <col min="17" max="17" width="10.140625" style="461" customWidth="1"/>
    <col min="18" max="18" width="9.85546875" style="461" customWidth="1"/>
    <col min="19" max="19" width="27.140625" style="441" customWidth="1"/>
    <col min="20" max="20" width="4" style="444" customWidth="1"/>
    <col min="21" max="16384" width="9.140625" style="444"/>
  </cols>
  <sheetData>
    <row r="1" spans="1:22" ht="88.5" customHeight="1">
      <c r="B1" s="552"/>
      <c r="D1" s="1141" t="s">
        <v>3840</v>
      </c>
      <c r="E1" s="1142"/>
      <c r="F1" s="1142"/>
      <c r="G1" s="1142"/>
      <c r="H1" s="1142"/>
      <c r="I1" s="1142"/>
      <c r="J1" s="1142"/>
      <c r="K1" s="1142"/>
      <c r="L1" s="1142"/>
      <c r="M1" s="1142"/>
      <c r="N1" s="1142"/>
      <c r="O1" s="1142"/>
      <c r="P1" s="1142"/>
      <c r="Q1" s="1142"/>
      <c r="R1" s="1142"/>
      <c r="S1" s="1143"/>
    </row>
    <row r="2" spans="1:22" s="1" customFormat="1" ht="35.25" customHeight="1">
      <c r="A2" s="659"/>
      <c r="B2" s="1137" t="s">
        <v>3334</v>
      </c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  <c r="R2" s="1138"/>
      <c r="S2" s="671"/>
      <c r="T2" s="658"/>
    </row>
    <row r="3" spans="1:22" s="7" customFormat="1" ht="50.25" customHeight="1">
      <c r="A3" s="1008" t="s">
        <v>0</v>
      </c>
      <c r="B3" s="1008" t="s">
        <v>1</v>
      </c>
      <c r="C3" s="978" t="s">
        <v>3153</v>
      </c>
      <c r="D3" s="982" t="s">
        <v>3</v>
      </c>
      <c r="E3" s="982" t="s">
        <v>76</v>
      </c>
      <c r="F3" s="983" t="s">
        <v>100</v>
      </c>
      <c r="G3" s="982" t="s">
        <v>124</v>
      </c>
      <c r="H3" s="982" t="s">
        <v>125</v>
      </c>
      <c r="I3" s="982" t="s">
        <v>126</v>
      </c>
      <c r="J3" s="983" t="s">
        <v>99</v>
      </c>
      <c r="K3" s="547"/>
      <c r="L3" s="817" t="s">
        <v>2417</v>
      </c>
      <c r="M3" s="436" t="s">
        <v>2794</v>
      </c>
      <c r="N3" s="933" t="s">
        <v>2423</v>
      </c>
      <c r="O3" s="930" t="s">
        <v>3423</v>
      </c>
      <c r="P3" s="930" t="s">
        <v>3424</v>
      </c>
      <c r="Q3" s="930" t="s">
        <v>3425</v>
      </c>
      <c r="R3" s="307" t="s">
        <v>2425</v>
      </c>
      <c r="S3" s="676" t="s">
        <v>3845</v>
      </c>
      <c r="T3" s="510"/>
    </row>
    <row r="4" spans="1:22" s="7" customFormat="1" ht="21" customHeight="1">
      <c r="A4" s="1008"/>
      <c r="B4" s="969"/>
      <c r="C4" s="988"/>
      <c r="D4" s="982"/>
      <c r="E4" s="982"/>
      <c r="F4" s="983"/>
      <c r="G4" s="982"/>
      <c r="H4" s="982"/>
      <c r="I4" s="982"/>
      <c r="J4" s="983"/>
      <c r="K4" s="548"/>
      <c r="L4" s="979">
        <f>Оглавление!D3</f>
        <v>0</v>
      </c>
      <c r="M4" s="980"/>
      <c r="N4" s="980"/>
      <c r="O4" s="980"/>
      <c r="P4" s="980"/>
      <c r="Q4" s="980"/>
      <c r="R4" s="981"/>
      <c r="S4" s="677" t="s">
        <v>3846</v>
      </c>
      <c r="T4" s="510"/>
    </row>
    <row r="5" spans="1:22" s="5" customFormat="1" ht="54" customHeight="1">
      <c r="A5" s="585"/>
      <c r="B5" s="1144" t="s">
        <v>3195</v>
      </c>
      <c r="C5" s="1144"/>
      <c r="D5" s="1144"/>
      <c r="E5" s="1144"/>
      <c r="F5" s="1144"/>
      <c r="G5" s="1144"/>
      <c r="H5" s="1144"/>
      <c r="I5" s="1144"/>
      <c r="J5" s="1144"/>
      <c r="K5" s="1144"/>
      <c r="L5" s="1144"/>
      <c r="M5" s="1144"/>
      <c r="N5" s="1144"/>
      <c r="O5" s="1144"/>
      <c r="P5" s="1144"/>
      <c r="Q5" s="1144"/>
      <c r="R5" s="1144"/>
      <c r="S5" s="1144"/>
      <c r="T5" s="49"/>
    </row>
    <row r="6" spans="1:22" s="49" customFormat="1" ht="17.25" customHeight="1" thickBot="1">
      <c r="A6" s="584"/>
      <c r="B6" s="684"/>
      <c r="C6" s="678"/>
      <c r="D6" s="439"/>
      <c r="E6" s="550"/>
      <c r="F6" s="679"/>
      <c r="G6" s="680"/>
      <c r="H6" s="680"/>
      <c r="I6" s="680"/>
      <c r="J6" s="681"/>
      <c r="K6" s="682"/>
      <c r="L6" s="683"/>
      <c r="M6" s="683"/>
      <c r="N6" s="683"/>
      <c r="O6" s="683"/>
      <c r="P6" s="683"/>
      <c r="Q6" s="683"/>
      <c r="R6" s="732"/>
      <c r="S6" s="440"/>
    </row>
    <row r="7" spans="1:22" s="5" customFormat="1" ht="26.25" customHeight="1">
      <c r="A7" s="585"/>
      <c r="B7" s="1146" t="s">
        <v>562</v>
      </c>
      <c r="C7" s="1146"/>
      <c r="D7" s="1146"/>
      <c r="E7" s="1146"/>
      <c r="F7" s="1146"/>
      <c r="G7" s="1146"/>
      <c r="H7" s="1146"/>
      <c r="I7" s="1146"/>
      <c r="J7" s="1146"/>
      <c r="K7" s="1146"/>
      <c r="L7" s="1146"/>
      <c r="M7" s="1146"/>
      <c r="N7" s="1146"/>
      <c r="O7" s="1146"/>
      <c r="P7" s="1146"/>
      <c r="Q7" s="1146"/>
      <c r="R7" s="1146"/>
      <c r="S7" s="1147"/>
      <c r="T7" s="49"/>
    </row>
    <row r="8" spans="1:22" s="49" customFormat="1" ht="23.25" customHeight="1">
      <c r="A8" s="673"/>
      <c r="B8" s="136" t="s">
        <v>560</v>
      </c>
      <c r="C8" s="136" t="s">
        <v>1029</v>
      </c>
      <c r="D8" s="48" t="s">
        <v>4</v>
      </c>
      <c r="E8" s="32">
        <v>3</v>
      </c>
      <c r="F8" s="266">
        <v>0.35</v>
      </c>
      <c r="G8" s="53">
        <v>30</v>
      </c>
      <c r="H8" s="53"/>
      <c r="I8" s="83">
        <v>1.5</v>
      </c>
      <c r="J8" s="124">
        <v>68.285952000000009</v>
      </c>
      <c r="K8" s="33">
        <f>L4</f>
        <v>0</v>
      </c>
      <c r="L8" s="77">
        <f t="shared" ref="L8:L12" si="0">J8*(1-K8)</f>
        <v>68.285952000000009</v>
      </c>
      <c r="M8" s="306">
        <f t="shared" ref="M8:M91" si="1">L8*1.5</f>
        <v>102.42892800000001</v>
      </c>
      <c r="N8" s="265" t="s">
        <v>3874</v>
      </c>
      <c r="O8" s="284">
        <f>L8*4</f>
        <v>273.14380800000004</v>
      </c>
      <c r="P8" s="284">
        <f>L8*5.2</f>
        <v>355.08695040000003</v>
      </c>
      <c r="Q8" s="284">
        <f>L8*9</f>
        <v>614.57356800000002</v>
      </c>
      <c r="R8" s="281">
        <f t="shared" ref="R8:R12" si="2">L8*1.7</f>
        <v>116.08611840000002</v>
      </c>
      <c r="S8" s="34"/>
    </row>
    <row r="9" spans="1:22" s="49" customFormat="1" ht="23.25" customHeight="1">
      <c r="A9" s="673"/>
      <c r="B9" s="437" t="s">
        <v>2912</v>
      </c>
      <c r="C9" s="136" t="s">
        <v>2916</v>
      </c>
      <c r="D9" s="48" t="s">
        <v>4</v>
      </c>
      <c r="E9" s="32">
        <v>3</v>
      </c>
      <c r="F9" s="266">
        <v>0.47</v>
      </c>
      <c r="G9" s="53">
        <v>30</v>
      </c>
      <c r="H9" s="53"/>
      <c r="I9" s="83">
        <v>2</v>
      </c>
      <c r="J9" s="124">
        <v>93.542400000000015</v>
      </c>
      <c r="K9" s="33">
        <f>L4</f>
        <v>0</v>
      </c>
      <c r="L9" s="77">
        <f t="shared" si="0"/>
        <v>93.542400000000015</v>
      </c>
      <c r="M9" s="306">
        <f t="shared" si="1"/>
        <v>140.31360000000001</v>
      </c>
      <c r="N9" s="265" t="s">
        <v>3874</v>
      </c>
      <c r="O9" s="284">
        <f t="shared" ref="O9:O12" si="3">L9*4</f>
        <v>374.16960000000006</v>
      </c>
      <c r="P9" s="284">
        <f t="shared" ref="P9:P12" si="4">L9*5.2</f>
        <v>486.42048000000011</v>
      </c>
      <c r="Q9" s="284">
        <f t="shared" ref="Q9:Q12" si="5">L9*9</f>
        <v>841.88160000000016</v>
      </c>
      <c r="R9" s="281">
        <f t="shared" si="2"/>
        <v>159.02208000000002</v>
      </c>
      <c r="S9" s="34"/>
    </row>
    <row r="10" spans="1:22" s="49" customFormat="1" ht="23.25" customHeight="1">
      <c r="A10" s="673"/>
      <c r="B10" s="437" t="s">
        <v>2913</v>
      </c>
      <c r="C10" s="136" t="s">
        <v>2917</v>
      </c>
      <c r="D10" s="48" t="s">
        <v>4</v>
      </c>
      <c r="E10" s="32">
        <v>3</v>
      </c>
      <c r="F10" s="266">
        <v>0.7</v>
      </c>
      <c r="G10" s="53">
        <v>30</v>
      </c>
      <c r="H10" s="53"/>
      <c r="I10" s="83">
        <v>3</v>
      </c>
      <c r="J10" s="124">
        <v>137.71520000000001</v>
      </c>
      <c r="K10" s="33">
        <f>L4</f>
        <v>0</v>
      </c>
      <c r="L10" s="77">
        <f t="shared" si="0"/>
        <v>137.71520000000001</v>
      </c>
      <c r="M10" s="306">
        <f t="shared" si="1"/>
        <v>206.57280000000003</v>
      </c>
      <c r="N10" s="265" t="s">
        <v>3874</v>
      </c>
      <c r="O10" s="284">
        <f t="shared" si="3"/>
        <v>550.86080000000004</v>
      </c>
      <c r="P10" s="284">
        <f t="shared" si="4"/>
        <v>716.11904000000004</v>
      </c>
      <c r="Q10" s="284">
        <f t="shared" si="5"/>
        <v>1239.4368000000002</v>
      </c>
      <c r="R10" s="281">
        <f t="shared" si="2"/>
        <v>234.11584000000002</v>
      </c>
      <c r="S10" s="34"/>
    </row>
    <row r="11" spans="1:22" s="49" customFormat="1" ht="23.25" customHeight="1">
      <c r="A11" s="673"/>
      <c r="B11" s="136" t="s">
        <v>561</v>
      </c>
      <c r="C11" s="136" t="s">
        <v>1030</v>
      </c>
      <c r="D11" s="48" t="s">
        <v>4</v>
      </c>
      <c r="E11" s="32">
        <v>3</v>
      </c>
      <c r="F11" s="266">
        <v>0.47</v>
      </c>
      <c r="G11" s="53">
        <v>40</v>
      </c>
      <c r="H11" s="53"/>
      <c r="I11" s="83">
        <v>1.5</v>
      </c>
      <c r="J11" s="124">
        <v>86.916480000000007</v>
      </c>
      <c r="K11" s="33">
        <f>L4</f>
        <v>0</v>
      </c>
      <c r="L11" s="77">
        <f t="shared" si="0"/>
        <v>86.916480000000007</v>
      </c>
      <c r="M11" s="306">
        <f t="shared" si="1"/>
        <v>130.37472000000002</v>
      </c>
      <c r="N11" s="265" t="s">
        <v>3874</v>
      </c>
      <c r="O11" s="284">
        <f t="shared" si="3"/>
        <v>347.66592000000003</v>
      </c>
      <c r="P11" s="284">
        <f t="shared" si="4"/>
        <v>451.96569600000004</v>
      </c>
      <c r="Q11" s="284">
        <f t="shared" si="5"/>
        <v>782.24832000000004</v>
      </c>
      <c r="R11" s="281">
        <f t="shared" si="2"/>
        <v>147.758016</v>
      </c>
      <c r="S11" s="34"/>
    </row>
    <row r="12" spans="1:22" s="49" customFormat="1" ht="23.25" customHeight="1">
      <c r="A12" s="673"/>
      <c r="B12" s="437" t="s">
        <v>2914</v>
      </c>
      <c r="C12" s="136" t="s">
        <v>2918</v>
      </c>
      <c r="D12" s="48" t="s">
        <v>4</v>
      </c>
      <c r="E12" s="32">
        <v>3</v>
      </c>
      <c r="F12" s="266">
        <v>0.63</v>
      </c>
      <c r="G12" s="53">
        <v>40</v>
      </c>
      <c r="H12" s="53"/>
      <c r="I12" s="83">
        <v>2</v>
      </c>
      <c r="J12" s="124">
        <v>119.058688</v>
      </c>
      <c r="K12" s="33">
        <f>L4</f>
        <v>0</v>
      </c>
      <c r="L12" s="77">
        <f t="shared" si="0"/>
        <v>119.058688</v>
      </c>
      <c r="M12" s="306">
        <f t="shared" si="1"/>
        <v>178.588032</v>
      </c>
      <c r="N12" s="265" t="s">
        <v>3874</v>
      </c>
      <c r="O12" s="284">
        <f t="shared" si="3"/>
        <v>476.23475200000001</v>
      </c>
      <c r="P12" s="284">
        <f t="shared" si="4"/>
        <v>619.10517760000005</v>
      </c>
      <c r="Q12" s="284">
        <f t="shared" si="5"/>
        <v>1071.528192</v>
      </c>
      <c r="R12" s="281">
        <f t="shared" si="2"/>
        <v>202.39976960000001</v>
      </c>
      <c r="S12" s="34"/>
    </row>
    <row r="13" spans="1:22" s="49" customFormat="1" ht="23.25" customHeight="1">
      <c r="A13" s="673"/>
      <c r="B13" s="437" t="s">
        <v>2915</v>
      </c>
      <c r="C13" s="136" t="s">
        <v>2919</v>
      </c>
      <c r="D13" s="48" t="s">
        <v>4</v>
      </c>
      <c r="E13" s="32">
        <v>3</v>
      </c>
      <c r="F13" s="266">
        <v>0.94</v>
      </c>
      <c r="G13" s="53">
        <v>40</v>
      </c>
      <c r="H13" s="53"/>
      <c r="I13" s="83">
        <v>3</v>
      </c>
      <c r="J13" s="124">
        <v>175.27507200000002</v>
      </c>
      <c r="K13" s="33">
        <f>L4</f>
        <v>0</v>
      </c>
      <c r="L13" s="77">
        <f>J13*(1-K13)</f>
        <v>175.27507200000002</v>
      </c>
      <c r="M13" s="306">
        <f>L13*1.5</f>
        <v>262.91260800000003</v>
      </c>
      <c r="N13" s="265" t="s">
        <v>3874</v>
      </c>
      <c r="O13" s="284">
        <f>L13*4</f>
        <v>701.10028800000009</v>
      </c>
      <c r="P13" s="284">
        <f>L13*5.2</f>
        <v>911.43037440000012</v>
      </c>
      <c r="Q13" s="284">
        <f>L13*9</f>
        <v>1577.4756480000001</v>
      </c>
      <c r="R13" s="281">
        <f>L13*1.7</f>
        <v>297.96762240000004</v>
      </c>
      <c r="S13" s="34"/>
    </row>
    <row r="14" spans="1:22" s="49" customFormat="1" ht="23.25" customHeight="1">
      <c r="A14" s="673"/>
      <c r="B14" s="437" t="s">
        <v>4000</v>
      </c>
      <c r="C14" s="437" t="s">
        <v>4001</v>
      </c>
      <c r="D14" s="48" t="s">
        <v>4</v>
      </c>
      <c r="E14" s="32">
        <v>3</v>
      </c>
      <c r="F14" s="266">
        <v>1.26</v>
      </c>
      <c r="G14" s="53">
        <v>40</v>
      </c>
      <c r="H14" s="53"/>
      <c r="I14" s="83">
        <v>4</v>
      </c>
      <c r="J14" s="124">
        <v>278.02880000000005</v>
      </c>
      <c r="K14" s="33">
        <f>K13</f>
        <v>0</v>
      </c>
      <c r="L14" s="77">
        <f>J14*(1-K14)</f>
        <v>278.02880000000005</v>
      </c>
      <c r="M14" s="306">
        <f>L14*1.5</f>
        <v>417.04320000000007</v>
      </c>
      <c r="N14" s="265" t="s">
        <v>3874</v>
      </c>
      <c r="O14" s="284">
        <f>L14*4</f>
        <v>1112.1152000000002</v>
      </c>
      <c r="P14" s="284">
        <f>L14*5.2</f>
        <v>1445.7497600000004</v>
      </c>
      <c r="Q14" s="284">
        <f>L14*9</f>
        <v>2502.2592000000004</v>
      </c>
      <c r="R14" s="281">
        <f>L14*1.7</f>
        <v>472.64896000000005</v>
      </c>
      <c r="S14" s="34"/>
    </row>
    <row r="15" spans="1:22" s="5" customFormat="1" ht="26.25" customHeight="1">
      <c r="A15" s="585"/>
      <c r="B15" s="1148" t="s">
        <v>1051</v>
      </c>
      <c r="C15" s="1149"/>
      <c r="D15" s="1149"/>
      <c r="E15" s="1149"/>
      <c r="F15" s="1149"/>
      <c r="G15" s="1149"/>
      <c r="H15" s="1149"/>
      <c r="I15" s="1149"/>
      <c r="J15" s="1149"/>
      <c r="K15" s="1149"/>
      <c r="L15" s="1149"/>
      <c r="M15" s="1149"/>
      <c r="N15" s="1149"/>
      <c r="O15" s="1149"/>
      <c r="P15" s="1149"/>
      <c r="Q15" s="1149"/>
      <c r="R15" s="1149"/>
      <c r="S15" s="1150"/>
      <c r="T15" s="49"/>
      <c r="U15" s="49"/>
      <c r="V15" s="49"/>
    </row>
    <row r="16" spans="1:22" s="49" customFormat="1">
      <c r="A16" s="673"/>
      <c r="B16" s="437" t="s">
        <v>2967</v>
      </c>
      <c r="C16" s="136" t="s">
        <v>2968</v>
      </c>
      <c r="D16" s="48" t="s">
        <v>4</v>
      </c>
      <c r="E16" s="32">
        <v>3</v>
      </c>
      <c r="F16" s="266"/>
      <c r="G16" s="53">
        <v>30</v>
      </c>
      <c r="H16" s="53">
        <v>30</v>
      </c>
      <c r="I16" s="53">
        <v>1.5</v>
      </c>
      <c r="J16" s="124">
        <v>141.53484800000001</v>
      </c>
      <c r="K16" s="33">
        <f>L4</f>
        <v>0</v>
      </c>
      <c r="L16" s="77">
        <f t="shared" ref="L16:L34" si="6">J16*(1-K16)</f>
        <v>141.53484800000001</v>
      </c>
      <c r="M16" s="306">
        <f t="shared" ref="M16" si="7">L16*1.5</f>
        <v>212.30227200000002</v>
      </c>
      <c r="N16" s="265">
        <f t="shared" ref="N16" si="8">L16*1.8</f>
        <v>254.76272640000002</v>
      </c>
      <c r="O16" s="284">
        <f>L16*4</f>
        <v>566.13939200000004</v>
      </c>
      <c r="P16" s="284">
        <f>L16*5.2</f>
        <v>735.98120960000006</v>
      </c>
      <c r="Q16" s="284">
        <f>L16*9</f>
        <v>1273.8136320000001</v>
      </c>
      <c r="R16" s="281">
        <f t="shared" ref="R16" si="9">L16*1.7</f>
        <v>240.60924160000002</v>
      </c>
      <c r="S16" s="34"/>
    </row>
    <row r="17" spans="1:22" s="49" customFormat="1">
      <c r="A17" s="673"/>
      <c r="B17" s="437" t="s">
        <v>2965</v>
      </c>
      <c r="C17" s="437" t="s">
        <v>2969</v>
      </c>
      <c r="D17" s="185" t="s">
        <v>4</v>
      </c>
      <c r="E17" s="32">
        <v>3</v>
      </c>
      <c r="F17" s="267"/>
      <c r="G17" s="187">
        <v>30</v>
      </c>
      <c r="H17" s="187">
        <v>30</v>
      </c>
      <c r="I17" s="187">
        <v>2</v>
      </c>
      <c r="J17" s="188">
        <v>189.6832</v>
      </c>
      <c r="K17" s="189">
        <f>L4</f>
        <v>0</v>
      </c>
      <c r="L17" s="190">
        <f t="shared" si="6"/>
        <v>189.6832</v>
      </c>
      <c r="M17" s="436">
        <f t="shared" si="1"/>
        <v>284.52480000000003</v>
      </c>
      <c r="N17" s="308">
        <f t="shared" ref="N17:N34" si="10">L17*1.8</f>
        <v>341.42975999999999</v>
      </c>
      <c r="O17" s="284">
        <f t="shared" ref="O17:O34" si="11">L17*4</f>
        <v>758.7328</v>
      </c>
      <c r="P17" s="284">
        <f t="shared" ref="P17:P34" si="12">L17*5.2</f>
        <v>986.35264000000006</v>
      </c>
      <c r="Q17" s="284">
        <f t="shared" ref="Q17:Q34" si="13">L17*9</f>
        <v>1707.1487999999999</v>
      </c>
      <c r="R17" s="307">
        <f t="shared" ref="R17:R34" si="14">L17*1.7</f>
        <v>322.46143999999998</v>
      </c>
      <c r="S17" s="34"/>
    </row>
    <row r="18" spans="1:22" s="49" customFormat="1">
      <c r="A18" s="673"/>
      <c r="B18" s="437" t="s">
        <v>2966</v>
      </c>
      <c r="C18" s="136" t="s">
        <v>2970</v>
      </c>
      <c r="D18" s="48" t="s">
        <v>4</v>
      </c>
      <c r="E18" s="32">
        <v>3</v>
      </c>
      <c r="F18" s="266"/>
      <c r="G18" s="53">
        <v>30</v>
      </c>
      <c r="H18" s="53">
        <v>30</v>
      </c>
      <c r="I18" s="53">
        <v>2.5</v>
      </c>
      <c r="J18" s="124">
        <v>233.85600000000002</v>
      </c>
      <c r="K18" s="33">
        <f>L4</f>
        <v>0</v>
      </c>
      <c r="L18" s="77">
        <f t="shared" si="6"/>
        <v>233.85600000000002</v>
      </c>
      <c r="M18" s="306">
        <f t="shared" si="1"/>
        <v>350.78400000000005</v>
      </c>
      <c r="N18" s="265">
        <f t="shared" si="10"/>
        <v>420.94080000000002</v>
      </c>
      <c r="O18" s="284">
        <f t="shared" si="11"/>
        <v>935.42400000000009</v>
      </c>
      <c r="P18" s="284">
        <f t="shared" si="12"/>
        <v>1216.0512000000001</v>
      </c>
      <c r="Q18" s="284">
        <f t="shared" si="13"/>
        <v>2104.7040000000002</v>
      </c>
      <c r="R18" s="281">
        <f t="shared" si="14"/>
        <v>397.55520000000001</v>
      </c>
      <c r="S18" s="34"/>
    </row>
    <row r="19" spans="1:22" s="49" customFormat="1">
      <c r="A19" s="673"/>
      <c r="B19" s="136" t="s">
        <v>1022</v>
      </c>
      <c r="C19" s="136" t="s">
        <v>1031</v>
      </c>
      <c r="D19" s="48" t="s">
        <v>4</v>
      </c>
      <c r="E19" s="32">
        <v>3</v>
      </c>
      <c r="F19" s="266"/>
      <c r="G19" s="53">
        <v>32</v>
      </c>
      <c r="H19" s="53">
        <v>32</v>
      </c>
      <c r="I19" s="53">
        <v>1.5</v>
      </c>
      <c r="J19" s="124">
        <v>151.47372799999999</v>
      </c>
      <c r="K19" s="33">
        <f>L4</f>
        <v>0</v>
      </c>
      <c r="L19" s="77">
        <f t="shared" si="6"/>
        <v>151.47372799999999</v>
      </c>
      <c r="M19" s="306">
        <f t="shared" si="1"/>
        <v>227.21059199999999</v>
      </c>
      <c r="N19" s="265">
        <f t="shared" si="10"/>
        <v>272.65271039999999</v>
      </c>
      <c r="O19" s="284">
        <f t="shared" si="11"/>
        <v>605.89491199999998</v>
      </c>
      <c r="P19" s="284">
        <f t="shared" si="12"/>
        <v>787.66338559999997</v>
      </c>
      <c r="Q19" s="284">
        <f t="shared" si="13"/>
        <v>1363.2635519999999</v>
      </c>
      <c r="R19" s="281">
        <f t="shared" si="14"/>
        <v>257.50533759999996</v>
      </c>
      <c r="S19" s="34"/>
    </row>
    <row r="20" spans="1:22" s="49" customFormat="1">
      <c r="A20" s="673"/>
      <c r="B20" s="136" t="s">
        <v>1023</v>
      </c>
      <c r="C20" s="136" t="s">
        <v>1032</v>
      </c>
      <c r="D20" s="48" t="s">
        <v>4</v>
      </c>
      <c r="E20" s="32">
        <v>3</v>
      </c>
      <c r="F20" s="266"/>
      <c r="G20" s="53">
        <v>32</v>
      </c>
      <c r="H20" s="53">
        <v>32</v>
      </c>
      <c r="I20" s="53">
        <v>2</v>
      </c>
      <c r="J20" s="124">
        <v>204.091328</v>
      </c>
      <c r="K20" s="33">
        <f>L4</f>
        <v>0</v>
      </c>
      <c r="L20" s="77">
        <f t="shared" si="6"/>
        <v>204.091328</v>
      </c>
      <c r="M20" s="306">
        <f t="shared" si="1"/>
        <v>306.13699200000002</v>
      </c>
      <c r="N20" s="265">
        <f t="shared" si="10"/>
        <v>367.36439039999999</v>
      </c>
      <c r="O20" s="284">
        <f t="shared" si="11"/>
        <v>816.36531200000002</v>
      </c>
      <c r="P20" s="284">
        <f t="shared" si="12"/>
        <v>1061.2749056</v>
      </c>
      <c r="Q20" s="284">
        <f t="shared" si="13"/>
        <v>1836.821952</v>
      </c>
      <c r="R20" s="281">
        <f t="shared" si="14"/>
        <v>346.95525759999998</v>
      </c>
      <c r="S20" s="34"/>
    </row>
    <row r="21" spans="1:22" s="49" customFormat="1">
      <c r="A21" s="673"/>
      <c r="B21" s="136" t="s">
        <v>1024</v>
      </c>
      <c r="C21" s="136" t="s">
        <v>1033</v>
      </c>
      <c r="D21" s="48" t="s">
        <v>4</v>
      </c>
      <c r="E21" s="32">
        <v>3</v>
      </c>
      <c r="F21" s="266"/>
      <c r="G21" s="53">
        <v>40</v>
      </c>
      <c r="H21" s="53">
        <v>40</v>
      </c>
      <c r="I21" s="53">
        <v>1.5</v>
      </c>
      <c r="J21" s="124">
        <v>191.20326399999999</v>
      </c>
      <c r="K21" s="33">
        <f>L4</f>
        <v>0</v>
      </c>
      <c r="L21" s="77">
        <f t="shared" si="6"/>
        <v>191.20326399999999</v>
      </c>
      <c r="M21" s="306">
        <f t="shared" si="1"/>
        <v>286.80489599999999</v>
      </c>
      <c r="N21" s="265">
        <f t="shared" si="10"/>
        <v>344.16587520000002</v>
      </c>
      <c r="O21" s="284">
        <f t="shared" si="11"/>
        <v>764.81305599999996</v>
      </c>
      <c r="P21" s="284">
        <f t="shared" si="12"/>
        <v>994.25697279999997</v>
      </c>
      <c r="Q21" s="284">
        <f t="shared" si="13"/>
        <v>1720.8293759999999</v>
      </c>
      <c r="R21" s="281">
        <f t="shared" si="14"/>
        <v>325.04554879999995</v>
      </c>
      <c r="S21" s="34"/>
    </row>
    <row r="22" spans="1:22" s="268" customFormat="1">
      <c r="A22" s="674"/>
      <c r="B22" s="437" t="s">
        <v>1025</v>
      </c>
      <c r="C22" s="437" t="s">
        <v>1034</v>
      </c>
      <c r="D22" s="185" t="s">
        <v>4</v>
      </c>
      <c r="E22" s="32">
        <v>3</v>
      </c>
      <c r="F22" s="267"/>
      <c r="G22" s="187">
        <v>40</v>
      </c>
      <c r="H22" s="187">
        <v>40</v>
      </c>
      <c r="I22" s="187">
        <v>2</v>
      </c>
      <c r="J22" s="188">
        <v>258.514816</v>
      </c>
      <c r="K22" s="189">
        <f>L4</f>
        <v>0</v>
      </c>
      <c r="L22" s="190">
        <f t="shared" si="6"/>
        <v>258.514816</v>
      </c>
      <c r="M22" s="436">
        <f t="shared" si="1"/>
        <v>387.77222399999999</v>
      </c>
      <c r="N22" s="308">
        <f t="shared" si="10"/>
        <v>465.32666879999999</v>
      </c>
      <c r="O22" s="284">
        <f t="shared" si="11"/>
        <v>1034.059264</v>
      </c>
      <c r="P22" s="284">
        <f t="shared" si="12"/>
        <v>1344.2770432</v>
      </c>
      <c r="Q22" s="284">
        <f t="shared" si="13"/>
        <v>2326.6333439999999</v>
      </c>
      <c r="R22" s="307">
        <f t="shared" si="14"/>
        <v>439.47518719999999</v>
      </c>
      <c r="S22" s="686"/>
      <c r="U22" s="49"/>
      <c r="V22" s="49"/>
    </row>
    <row r="23" spans="1:22" s="49" customFormat="1">
      <c r="A23" s="673"/>
      <c r="B23" s="136" t="s">
        <v>2264</v>
      </c>
      <c r="C23" s="136" t="s">
        <v>2265</v>
      </c>
      <c r="D23" s="48" t="s">
        <v>4</v>
      </c>
      <c r="E23" s="32">
        <v>3</v>
      </c>
      <c r="F23" s="266"/>
      <c r="G23" s="53">
        <v>40</v>
      </c>
      <c r="H23" s="53">
        <v>40</v>
      </c>
      <c r="I23" s="53">
        <v>2.5</v>
      </c>
      <c r="J23" s="124">
        <v>318.90163200000001</v>
      </c>
      <c r="K23" s="33">
        <f>L4</f>
        <v>0</v>
      </c>
      <c r="L23" s="77">
        <f t="shared" si="6"/>
        <v>318.90163200000001</v>
      </c>
      <c r="M23" s="306">
        <f t="shared" si="1"/>
        <v>478.35244799999998</v>
      </c>
      <c r="N23" s="265">
        <f t="shared" si="10"/>
        <v>574.02293759999998</v>
      </c>
      <c r="O23" s="284">
        <f t="shared" si="11"/>
        <v>1275.606528</v>
      </c>
      <c r="P23" s="284">
        <f t="shared" si="12"/>
        <v>1658.2884864</v>
      </c>
      <c r="Q23" s="284">
        <f t="shared" si="13"/>
        <v>2870.1146880000001</v>
      </c>
      <c r="R23" s="281">
        <f t="shared" si="14"/>
        <v>542.13277440000002</v>
      </c>
      <c r="S23" s="34"/>
    </row>
    <row r="24" spans="1:22" s="49" customFormat="1">
      <c r="A24" s="673"/>
      <c r="B24" s="136" t="s">
        <v>2306</v>
      </c>
      <c r="C24" s="136" t="s">
        <v>2307</v>
      </c>
      <c r="D24" s="48" t="s">
        <v>4</v>
      </c>
      <c r="E24" s="32">
        <v>3</v>
      </c>
      <c r="F24" s="266"/>
      <c r="G24" s="53">
        <v>40</v>
      </c>
      <c r="H24" s="53">
        <v>50</v>
      </c>
      <c r="I24" s="53">
        <v>1.5</v>
      </c>
      <c r="J24" s="124">
        <v>216.03097600000001</v>
      </c>
      <c r="K24" s="33">
        <f>L4</f>
        <v>0</v>
      </c>
      <c r="L24" s="77">
        <f t="shared" si="6"/>
        <v>216.03097600000001</v>
      </c>
      <c r="M24" s="306">
        <f t="shared" si="1"/>
        <v>324.04646400000001</v>
      </c>
      <c r="N24" s="265">
        <f t="shared" si="10"/>
        <v>388.85575680000005</v>
      </c>
      <c r="O24" s="284">
        <f t="shared" si="11"/>
        <v>864.12390400000004</v>
      </c>
      <c r="P24" s="284">
        <f t="shared" si="12"/>
        <v>1123.3610752000002</v>
      </c>
      <c r="Q24" s="284">
        <f t="shared" si="13"/>
        <v>1944.2787840000001</v>
      </c>
      <c r="R24" s="281">
        <f t="shared" si="14"/>
        <v>367.25265919999998</v>
      </c>
      <c r="S24" s="34"/>
    </row>
    <row r="25" spans="1:22" s="49" customFormat="1">
      <c r="A25" s="673"/>
      <c r="B25" s="136" t="s">
        <v>2308</v>
      </c>
      <c r="C25" s="136" t="s">
        <v>2309</v>
      </c>
      <c r="D25" s="48" t="s">
        <v>4</v>
      </c>
      <c r="E25" s="32">
        <v>3</v>
      </c>
      <c r="F25" s="266"/>
      <c r="G25" s="53">
        <v>40</v>
      </c>
      <c r="H25" s="53">
        <v>50</v>
      </c>
      <c r="I25" s="53">
        <v>2</v>
      </c>
      <c r="J25" s="124">
        <v>292.527872</v>
      </c>
      <c r="K25" s="33">
        <f>L4</f>
        <v>0</v>
      </c>
      <c r="L25" s="77">
        <f t="shared" si="6"/>
        <v>292.527872</v>
      </c>
      <c r="M25" s="306">
        <f t="shared" si="1"/>
        <v>438.791808</v>
      </c>
      <c r="N25" s="265">
        <f t="shared" si="10"/>
        <v>526.5501696</v>
      </c>
      <c r="O25" s="284">
        <f t="shared" si="11"/>
        <v>1170.111488</v>
      </c>
      <c r="P25" s="284">
        <f t="shared" si="12"/>
        <v>1521.1449344</v>
      </c>
      <c r="Q25" s="284">
        <f t="shared" si="13"/>
        <v>2632.7508480000001</v>
      </c>
      <c r="R25" s="281">
        <f t="shared" si="14"/>
        <v>497.2973824</v>
      </c>
      <c r="S25" s="34"/>
    </row>
    <row r="26" spans="1:22" s="268" customFormat="1">
      <c r="A26" s="674"/>
      <c r="B26" s="437" t="s">
        <v>3324</v>
      </c>
      <c r="C26" s="136" t="s">
        <v>2795</v>
      </c>
      <c r="D26" s="48" t="s">
        <v>4</v>
      </c>
      <c r="E26" s="32">
        <v>3</v>
      </c>
      <c r="F26" s="266"/>
      <c r="G26" s="53">
        <v>40</v>
      </c>
      <c r="H26" s="53">
        <v>40</v>
      </c>
      <c r="I26" s="53">
        <v>3</v>
      </c>
      <c r="J26" s="124">
        <v>370.58380800000003</v>
      </c>
      <c r="K26" s="33">
        <f>L4</f>
        <v>0</v>
      </c>
      <c r="L26" s="77">
        <f t="shared" si="6"/>
        <v>370.58380800000003</v>
      </c>
      <c r="M26" s="306">
        <f t="shared" si="1"/>
        <v>555.87571200000002</v>
      </c>
      <c r="N26" s="265">
        <f t="shared" si="10"/>
        <v>667.05085440000005</v>
      </c>
      <c r="O26" s="284">
        <f t="shared" si="11"/>
        <v>1482.3352320000001</v>
      </c>
      <c r="P26" s="284">
        <f t="shared" si="12"/>
        <v>1927.0358016000002</v>
      </c>
      <c r="Q26" s="284">
        <f t="shared" si="13"/>
        <v>3335.2542720000001</v>
      </c>
      <c r="R26" s="281">
        <f t="shared" si="14"/>
        <v>629.99247360000004</v>
      </c>
      <c r="S26" s="34"/>
      <c r="U26" s="49"/>
      <c r="V26" s="49"/>
    </row>
    <row r="27" spans="1:22" s="268" customFormat="1" ht="25.5">
      <c r="A27" s="674"/>
      <c r="B27" s="437" t="s">
        <v>3325</v>
      </c>
      <c r="C27" s="437" t="s">
        <v>2813</v>
      </c>
      <c r="D27" s="185" t="s">
        <v>4</v>
      </c>
      <c r="E27" s="186">
        <v>3</v>
      </c>
      <c r="F27" s="267"/>
      <c r="G27" s="187">
        <v>40</v>
      </c>
      <c r="H27" s="187">
        <v>40</v>
      </c>
      <c r="I27" s="187">
        <v>4</v>
      </c>
      <c r="J27" s="188">
        <v>425.18918399999995</v>
      </c>
      <c r="K27" s="189">
        <f>L4</f>
        <v>0</v>
      </c>
      <c r="L27" s="190">
        <f t="shared" si="6"/>
        <v>425.18918399999995</v>
      </c>
      <c r="M27" s="436">
        <f t="shared" si="1"/>
        <v>637.78377599999999</v>
      </c>
      <c r="N27" s="308">
        <f t="shared" si="10"/>
        <v>765.34053119999999</v>
      </c>
      <c r="O27" s="284">
        <f>L27*10</f>
        <v>4251.8918399999993</v>
      </c>
      <c r="P27" s="284">
        <f>L27*15</f>
        <v>6377.8377599999994</v>
      </c>
      <c r="Q27" s="284">
        <f>L27*20</f>
        <v>8503.7836799999986</v>
      </c>
      <c r="R27" s="281">
        <f t="shared" si="14"/>
        <v>722.82161279999991</v>
      </c>
      <c r="S27" s="34"/>
      <c r="U27" s="49"/>
      <c r="V27" s="49"/>
    </row>
    <row r="28" spans="1:22" s="49" customFormat="1">
      <c r="A28" s="673"/>
      <c r="B28" s="136" t="s">
        <v>1026</v>
      </c>
      <c r="C28" s="136" t="s">
        <v>1035</v>
      </c>
      <c r="D28" s="48" t="s">
        <v>4</v>
      </c>
      <c r="E28" s="32">
        <v>3</v>
      </c>
      <c r="F28" s="266"/>
      <c r="G28" s="53">
        <v>45</v>
      </c>
      <c r="H28" s="53">
        <v>45</v>
      </c>
      <c r="I28" s="53">
        <v>3</v>
      </c>
      <c r="J28" s="124">
        <v>420.65497599999998</v>
      </c>
      <c r="K28" s="33">
        <f>L4</f>
        <v>0</v>
      </c>
      <c r="L28" s="77">
        <f t="shared" si="6"/>
        <v>420.65497599999998</v>
      </c>
      <c r="M28" s="306">
        <f t="shared" si="1"/>
        <v>630.98246399999994</v>
      </c>
      <c r="N28" s="265">
        <f t="shared" si="10"/>
        <v>757.17895679999992</v>
      </c>
      <c r="O28" s="284">
        <f t="shared" si="11"/>
        <v>1682.6199039999999</v>
      </c>
      <c r="P28" s="284">
        <f t="shared" si="12"/>
        <v>2187.4058752000001</v>
      </c>
      <c r="Q28" s="284">
        <f t="shared" si="13"/>
        <v>3785.8947839999996</v>
      </c>
      <c r="R28" s="281">
        <f t="shared" si="14"/>
        <v>715.11345919999997</v>
      </c>
      <c r="S28" s="34"/>
    </row>
    <row r="29" spans="1:22" s="49" customFormat="1">
      <c r="A29" s="673"/>
      <c r="B29" s="136" t="s">
        <v>1027</v>
      </c>
      <c r="C29" s="136" t="s">
        <v>1036</v>
      </c>
      <c r="D29" s="48" t="s">
        <v>4</v>
      </c>
      <c r="E29" s="32">
        <v>3</v>
      </c>
      <c r="F29" s="266"/>
      <c r="G29" s="53">
        <v>50</v>
      </c>
      <c r="H29" s="53">
        <v>50</v>
      </c>
      <c r="I29" s="53">
        <v>1.5</v>
      </c>
      <c r="J29" s="124">
        <v>240.85868799999997</v>
      </c>
      <c r="K29" s="33">
        <f>L4</f>
        <v>0</v>
      </c>
      <c r="L29" s="77">
        <f t="shared" si="6"/>
        <v>240.85868799999997</v>
      </c>
      <c r="M29" s="306">
        <f t="shared" si="1"/>
        <v>361.28803199999993</v>
      </c>
      <c r="N29" s="265">
        <f t="shared" si="10"/>
        <v>433.54563839999997</v>
      </c>
      <c r="O29" s="284">
        <f t="shared" si="11"/>
        <v>963.43475199999989</v>
      </c>
      <c r="P29" s="284">
        <f t="shared" si="12"/>
        <v>1252.4651775999998</v>
      </c>
      <c r="Q29" s="284">
        <f t="shared" si="13"/>
        <v>2167.7281919999996</v>
      </c>
      <c r="R29" s="281">
        <f t="shared" si="14"/>
        <v>409.45976959999996</v>
      </c>
      <c r="S29" s="34"/>
    </row>
    <row r="30" spans="1:22" s="49" customFormat="1">
      <c r="A30" s="673"/>
      <c r="B30" s="136" t="s">
        <v>1028</v>
      </c>
      <c r="C30" s="136" t="s">
        <v>1037</v>
      </c>
      <c r="D30" s="48" t="s">
        <v>4</v>
      </c>
      <c r="E30" s="32">
        <v>3</v>
      </c>
      <c r="F30" s="266"/>
      <c r="G30" s="53">
        <v>50</v>
      </c>
      <c r="H30" s="53">
        <v>50</v>
      </c>
      <c r="I30" s="53">
        <v>2</v>
      </c>
      <c r="J30" s="124">
        <v>326.55392000000001</v>
      </c>
      <c r="K30" s="33">
        <f>L4</f>
        <v>0</v>
      </c>
      <c r="L30" s="77">
        <f t="shared" si="6"/>
        <v>326.55392000000001</v>
      </c>
      <c r="M30" s="306">
        <f t="shared" si="1"/>
        <v>489.83087999999998</v>
      </c>
      <c r="N30" s="265">
        <f t="shared" si="10"/>
        <v>587.797056</v>
      </c>
      <c r="O30" s="284">
        <f t="shared" si="11"/>
        <v>1306.21568</v>
      </c>
      <c r="P30" s="284">
        <f t="shared" si="12"/>
        <v>1698.0803840000001</v>
      </c>
      <c r="Q30" s="284">
        <f t="shared" si="13"/>
        <v>2938.9852799999999</v>
      </c>
      <c r="R30" s="281">
        <f t="shared" si="14"/>
        <v>555.14166399999999</v>
      </c>
      <c r="S30" s="34"/>
    </row>
    <row r="31" spans="1:22" s="49" customFormat="1">
      <c r="A31" s="673"/>
      <c r="B31" s="136" t="s">
        <v>2274</v>
      </c>
      <c r="C31" s="136" t="s">
        <v>2696</v>
      </c>
      <c r="D31" s="48" t="s">
        <v>4</v>
      </c>
      <c r="E31" s="32">
        <v>3</v>
      </c>
      <c r="F31" s="266"/>
      <c r="G31" s="53">
        <v>50</v>
      </c>
      <c r="H31" s="53">
        <v>50</v>
      </c>
      <c r="I31" s="53">
        <v>2</v>
      </c>
      <c r="J31" s="124">
        <v>403.93427200000002</v>
      </c>
      <c r="K31" s="33">
        <f>L4</f>
        <v>0</v>
      </c>
      <c r="L31" s="77">
        <f t="shared" si="6"/>
        <v>403.93427200000002</v>
      </c>
      <c r="M31" s="306">
        <f t="shared" si="1"/>
        <v>605.90140800000006</v>
      </c>
      <c r="N31" s="265">
        <f t="shared" ref="N31" si="15">L31*1.8</f>
        <v>727.0816896</v>
      </c>
      <c r="O31" s="284">
        <f t="shared" si="11"/>
        <v>1615.7370880000001</v>
      </c>
      <c r="P31" s="284">
        <f t="shared" si="12"/>
        <v>2100.4582144000001</v>
      </c>
      <c r="Q31" s="284">
        <f t="shared" si="13"/>
        <v>3635.4084480000001</v>
      </c>
      <c r="R31" s="281">
        <f t="shared" ref="R31" si="16">L31*1.7</f>
        <v>686.68826239999999</v>
      </c>
      <c r="S31" s="34"/>
    </row>
    <row r="32" spans="1:22" s="268" customFormat="1">
      <c r="A32" s="674"/>
      <c r="B32" s="437" t="s">
        <v>2693</v>
      </c>
      <c r="C32" s="136" t="s">
        <v>2695</v>
      </c>
      <c r="D32" s="48" t="s">
        <v>4</v>
      </c>
      <c r="E32" s="32">
        <v>3</v>
      </c>
      <c r="F32" s="266"/>
      <c r="G32" s="53">
        <v>50</v>
      </c>
      <c r="H32" s="53">
        <v>50</v>
      </c>
      <c r="I32" s="53">
        <v>3</v>
      </c>
      <c r="J32" s="124">
        <v>470.73913600000003</v>
      </c>
      <c r="K32" s="33">
        <f>L4</f>
        <v>0</v>
      </c>
      <c r="L32" s="77">
        <f t="shared" si="6"/>
        <v>470.73913600000003</v>
      </c>
      <c r="M32" s="306">
        <f t="shared" si="1"/>
        <v>706.10870399999999</v>
      </c>
      <c r="N32" s="265">
        <f t="shared" si="10"/>
        <v>847.33044480000012</v>
      </c>
      <c r="O32" s="284">
        <f t="shared" si="11"/>
        <v>1882.9565440000001</v>
      </c>
      <c r="P32" s="284">
        <f t="shared" si="12"/>
        <v>2447.8435072000002</v>
      </c>
      <c r="Q32" s="284">
        <f t="shared" si="13"/>
        <v>4236.6522240000004</v>
      </c>
      <c r="R32" s="281">
        <f t="shared" si="14"/>
        <v>800.25653120000004</v>
      </c>
      <c r="S32" s="34"/>
      <c r="U32" s="49"/>
      <c r="V32" s="49"/>
    </row>
    <row r="33" spans="1:22" s="268" customFormat="1" ht="25.5">
      <c r="A33" s="674"/>
      <c r="B33" s="437" t="s">
        <v>2694</v>
      </c>
      <c r="C33" s="437" t="s">
        <v>2812</v>
      </c>
      <c r="D33" s="185" t="s">
        <v>4</v>
      </c>
      <c r="E33" s="186">
        <v>3</v>
      </c>
      <c r="F33" s="267"/>
      <c r="G33" s="187">
        <v>50</v>
      </c>
      <c r="H33" s="187">
        <v>50</v>
      </c>
      <c r="I33" s="187">
        <v>4</v>
      </c>
      <c r="J33" s="188">
        <v>543.29945600000008</v>
      </c>
      <c r="K33" s="189">
        <f>L4</f>
        <v>0</v>
      </c>
      <c r="L33" s="190">
        <f t="shared" si="6"/>
        <v>543.29945600000008</v>
      </c>
      <c r="M33" s="436">
        <f t="shared" si="1"/>
        <v>814.94918400000006</v>
      </c>
      <c r="N33" s="308">
        <f t="shared" si="10"/>
        <v>977.93902080000021</v>
      </c>
      <c r="O33" s="284">
        <f>L33*10</f>
        <v>5432.994560000001</v>
      </c>
      <c r="P33" s="284">
        <f>L33*15</f>
        <v>8149.4918400000015</v>
      </c>
      <c r="Q33" s="284">
        <f>L33*20</f>
        <v>10865.989120000002</v>
      </c>
      <c r="R33" s="281">
        <f t="shared" si="14"/>
        <v>923.60907520000012</v>
      </c>
      <c r="S33" s="34"/>
      <c r="U33" s="49"/>
      <c r="V33" s="49"/>
    </row>
    <row r="34" spans="1:22" s="268" customFormat="1">
      <c r="A34" s="674"/>
      <c r="B34" s="437" t="s">
        <v>2275</v>
      </c>
      <c r="C34" s="136" t="s">
        <v>2270</v>
      </c>
      <c r="D34" s="48" t="s">
        <v>4</v>
      </c>
      <c r="E34" s="32">
        <v>3</v>
      </c>
      <c r="F34" s="266"/>
      <c r="G34" s="53">
        <v>60</v>
      </c>
      <c r="H34" s="53">
        <v>40</v>
      </c>
      <c r="I34" s="53">
        <v>2</v>
      </c>
      <c r="J34" s="124">
        <v>326.55392000000001</v>
      </c>
      <c r="K34" s="33">
        <f>L4</f>
        <v>0</v>
      </c>
      <c r="L34" s="77">
        <f t="shared" si="6"/>
        <v>326.55392000000001</v>
      </c>
      <c r="M34" s="306">
        <f t="shared" si="1"/>
        <v>489.83087999999998</v>
      </c>
      <c r="N34" s="265">
        <f t="shared" si="10"/>
        <v>587.797056</v>
      </c>
      <c r="O34" s="284">
        <f t="shared" si="11"/>
        <v>1306.21568</v>
      </c>
      <c r="P34" s="284">
        <f t="shared" si="12"/>
        <v>1698.0803840000001</v>
      </c>
      <c r="Q34" s="284">
        <f t="shared" si="13"/>
        <v>2938.9852799999999</v>
      </c>
      <c r="R34" s="281">
        <f t="shared" si="14"/>
        <v>555.14166399999999</v>
      </c>
      <c r="S34" s="34"/>
      <c r="U34" s="49"/>
      <c r="V34" s="49"/>
    </row>
    <row r="35" spans="1:22" s="5" customFormat="1" ht="26.25" customHeight="1">
      <c r="A35" s="585"/>
      <c r="B35" s="1145" t="s">
        <v>3007</v>
      </c>
      <c r="C35" s="1145"/>
      <c r="D35" s="1145"/>
      <c r="E35" s="1145"/>
      <c r="F35" s="1145"/>
      <c r="G35" s="1145"/>
      <c r="H35" s="1145"/>
      <c r="I35" s="1145"/>
      <c r="J35" s="1145"/>
      <c r="K35" s="1145"/>
      <c r="L35" s="1145"/>
      <c r="M35" s="1145"/>
      <c r="N35" s="1145"/>
      <c r="O35" s="1145"/>
      <c r="P35" s="1145"/>
      <c r="Q35" s="1145"/>
      <c r="R35" s="1145"/>
      <c r="S35" s="1145"/>
      <c r="T35" s="49"/>
      <c r="U35" s="49"/>
      <c r="V35" s="49"/>
    </row>
    <row r="36" spans="1:22" s="5" customFormat="1" ht="13.5" customHeight="1">
      <c r="A36" s="585"/>
      <c r="B36" s="136" t="s">
        <v>2310</v>
      </c>
      <c r="C36" s="136" t="s">
        <v>2311</v>
      </c>
      <c r="D36" s="48" t="s">
        <v>4</v>
      </c>
      <c r="E36" s="186">
        <v>3</v>
      </c>
      <c r="F36" s="266"/>
      <c r="G36" s="53">
        <v>30</v>
      </c>
      <c r="H36" s="53">
        <v>20</v>
      </c>
      <c r="I36" s="53">
        <v>1.5</v>
      </c>
      <c r="J36" s="124">
        <v>158.91814399999998</v>
      </c>
      <c r="K36" s="33">
        <f>L4</f>
        <v>0</v>
      </c>
      <c r="L36" s="77">
        <f t="shared" ref="L36:L67" si="17">J36*(1-K36)</f>
        <v>158.91814399999998</v>
      </c>
      <c r="M36" s="265">
        <f t="shared" si="1"/>
        <v>238.37721599999998</v>
      </c>
      <c r="N36" s="265">
        <f t="shared" ref="N36:N52" si="18">L36*1.8</f>
        <v>286.05265919999999</v>
      </c>
      <c r="O36" s="284">
        <f>L36*4</f>
        <v>635.67257599999994</v>
      </c>
      <c r="P36" s="284">
        <f>L36*5.2</f>
        <v>826.37434879999989</v>
      </c>
      <c r="Q36" s="284">
        <f>L36*9</f>
        <v>1430.2632959999999</v>
      </c>
      <c r="R36" s="281">
        <f t="shared" ref="R36:R52" si="19">L36*1.7</f>
        <v>270.16084479999995</v>
      </c>
      <c r="S36" s="687"/>
      <c r="T36" s="49"/>
      <c r="U36" s="49"/>
      <c r="V36" s="49"/>
    </row>
    <row r="37" spans="1:22" s="5" customFormat="1" ht="12" customHeight="1">
      <c r="A37" s="585"/>
      <c r="B37" s="136" t="s">
        <v>2312</v>
      </c>
      <c r="C37" s="136" t="s">
        <v>2313</v>
      </c>
      <c r="D37" s="48" t="s">
        <v>4</v>
      </c>
      <c r="E37" s="186">
        <v>3</v>
      </c>
      <c r="F37" s="266"/>
      <c r="G37" s="53">
        <v>30</v>
      </c>
      <c r="H37" s="53">
        <v>20</v>
      </c>
      <c r="I37" s="53">
        <v>2</v>
      </c>
      <c r="J37" s="124">
        <v>207.87200000000001</v>
      </c>
      <c r="K37" s="33">
        <f>L4</f>
        <v>0</v>
      </c>
      <c r="L37" s="77">
        <f t="shared" si="17"/>
        <v>207.87200000000001</v>
      </c>
      <c r="M37" s="265">
        <f t="shared" si="1"/>
        <v>311.80799999999999</v>
      </c>
      <c r="N37" s="265">
        <f t="shared" si="18"/>
        <v>374.16960000000006</v>
      </c>
      <c r="O37" s="284">
        <f t="shared" ref="O37:O96" si="20">L37*4</f>
        <v>831.48800000000006</v>
      </c>
      <c r="P37" s="284">
        <f t="shared" ref="P37:P96" si="21">L37*5.2</f>
        <v>1080.9344000000001</v>
      </c>
      <c r="Q37" s="284">
        <f t="shared" ref="Q37:Q96" si="22">L37*9</f>
        <v>1870.8480000000002</v>
      </c>
      <c r="R37" s="281">
        <f t="shared" si="19"/>
        <v>353.38240000000002</v>
      </c>
      <c r="S37" s="687"/>
      <c r="T37" s="49"/>
      <c r="U37" s="49"/>
      <c r="V37" s="49"/>
    </row>
    <row r="38" spans="1:22" s="5" customFormat="1" ht="12" customHeight="1">
      <c r="A38" s="585"/>
      <c r="B38" s="136" t="s">
        <v>2314</v>
      </c>
      <c r="C38" s="136" t="s">
        <v>2315</v>
      </c>
      <c r="D38" s="48" t="s">
        <v>4</v>
      </c>
      <c r="E38" s="186">
        <v>3</v>
      </c>
      <c r="F38" s="266"/>
      <c r="G38" s="53">
        <v>30</v>
      </c>
      <c r="H38" s="53">
        <v>20</v>
      </c>
      <c r="I38" s="53">
        <v>2.5</v>
      </c>
      <c r="J38" s="124">
        <v>255.11091200000001</v>
      </c>
      <c r="K38" s="33">
        <f>L4</f>
        <v>0</v>
      </c>
      <c r="L38" s="77">
        <f t="shared" si="17"/>
        <v>255.11091200000001</v>
      </c>
      <c r="M38" s="265">
        <f t="shared" si="1"/>
        <v>382.66636800000003</v>
      </c>
      <c r="N38" s="265">
        <f t="shared" si="18"/>
        <v>459.19964160000001</v>
      </c>
      <c r="O38" s="284">
        <f t="shared" si="20"/>
        <v>1020.4436480000001</v>
      </c>
      <c r="P38" s="284">
        <f t="shared" si="21"/>
        <v>1326.5767424000001</v>
      </c>
      <c r="Q38" s="284">
        <f t="shared" si="22"/>
        <v>2295.998208</v>
      </c>
      <c r="R38" s="281">
        <f t="shared" si="19"/>
        <v>433.6885504</v>
      </c>
      <c r="S38" s="687"/>
      <c r="T38" s="49"/>
      <c r="U38" s="49"/>
      <c r="V38" s="49"/>
    </row>
    <row r="39" spans="1:22" s="49" customFormat="1">
      <c r="A39" s="673"/>
      <c r="B39" s="136" t="s">
        <v>1017</v>
      </c>
      <c r="C39" s="136" t="s">
        <v>1038</v>
      </c>
      <c r="D39" s="48" t="s">
        <v>4</v>
      </c>
      <c r="E39" s="186">
        <v>3</v>
      </c>
      <c r="F39" s="266"/>
      <c r="G39" s="53">
        <v>35</v>
      </c>
      <c r="H39" s="53">
        <v>23</v>
      </c>
      <c r="I39" s="53">
        <v>1.5</v>
      </c>
      <c r="J39" s="124">
        <v>186.24032000000003</v>
      </c>
      <c r="K39" s="33">
        <f>L4</f>
        <v>0</v>
      </c>
      <c r="L39" s="77">
        <f t="shared" si="17"/>
        <v>186.24032000000003</v>
      </c>
      <c r="M39" s="265">
        <f t="shared" si="1"/>
        <v>279.36048000000005</v>
      </c>
      <c r="N39" s="265">
        <f t="shared" si="18"/>
        <v>335.23257600000005</v>
      </c>
      <c r="O39" s="284">
        <f t="shared" si="20"/>
        <v>744.9612800000001</v>
      </c>
      <c r="P39" s="284">
        <f t="shared" si="21"/>
        <v>968.44966400000021</v>
      </c>
      <c r="Q39" s="284">
        <f t="shared" si="22"/>
        <v>1676.1628800000003</v>
      </c>
      <c r="R39" s="281">
        <f t="shared" si="19"/>
        <v>316.60854400000005</v>
      </c>
      <c r="S39" s="34"/>
    </row>
    <row r="40" spans="1:22" s="49" customFormat="1" ht="13.5" customHeight="1">
      <c r="A40" s="673"/>
      <c r="B40" s="136" t="s">
        <v>2920</v>
      </c>
      <c r="C40" s="91" t="s">
        <v>2886</v>
      </c>
      <c r="D40" s="48" t="s">
        <v>4</v>
      </c>
      <c r="E40" s="186">
        <v>3</v>
      </c>
      <c r="F40" s="266"/>
      <c r="G40" s="53">
        <v>35</v>
      </c>
      <c r="H40" s="53">
        <v>23</v>
      </c>
      <c r="I40" s="53">
        <v>2</v>
      </c>
      <c r="J40" s="124">
        <v>248.31609600000002</v>
      </c>
      <c r="K40" s="33">
        <f>L4</f>
        <v>0</v>
      </c>
      <c r="L40" s="77">
        <f t="shared" si="17"/>
        <v>248.31609600000002</v>
      </c>
      <c r="M40" s="265">
        <f t="shared" si="1"/>
        <v>372.47414400000002</v>
      </c>
      <c r="N40" s="265">
        <f t="shared" si="18"/>
        <v>446.96897280000002</v>
      </c>
      <c r="O40" s="284">
        <f t="shared" si="20"/>
        <v>993.26438400000006</v>
      </c>
      <c r="P40" s="284">
        <f t="shared" si="21"/>
        <v>1291.2436992</v>
      </c>
      <c r="Q40" s="284">
        <f t="shared" si="22"/>
        <v>2234.8448640000001</v>
      </c>
      <c r="R40" s="281">
        <f t="shared" si="19"/>
        <v>422.13736320000004</v>
      </c>
      <c r="S40" s="34"/>
    </row>
    <row r="41" spans="1:22" s="49" customFormat="1" ht="13.5" customHeight="1">
      <c r="A41" s="673"/>
      <c r="B41" s="136" t="s">
        <v>2316</v>
      </c>
      <c r="C41" s="136" t="s">
        <v>2317</v>
      </c>
      <c r="D41" s="48" t="s">
        <v>4</v>
      </c>
      <c r="E41" s="186">
        <v>3</v>
      </c>
      <c r="F41" s="266"/>
      <c r="G41" s="53">
        <v>30</v>
      </c>
      <c r="H41" s="53">
        <v>30</v>
      </c>
      <c r="I41" s="53">
        <v>1.5</v>
      </c>
      <c r="J41" s="124">
        <v>208.58656000000002</v>
      </c>
      <c r="K41" s="33">
        <f>L4</f>
        <v>0</v>
      </c>
      <c r="L41" s="77">
        <f t="shared" si="17"/>
        <v>208.58656000000002</v>
      </c>
      <c r="M41" s="265">
        <f t="shared" si="1"/>
        <v>312.87984000000006</v>
      </c>
      <c r="N41" s="265">
        <f t="shared" si="18"/>
        <v>375.45580800000005</v>
      </c>
      <c r="O41" s="284">
        <f t="shared" si="20"/>
        <v>834.34624000000008</v>
      </c>
      <c r="P41" s="284">
        <f t="shared" si="21"/>
        <v>1084.650112</v>
      </c>
      <c r="Q41" s="284">
        <f t="shared" si="22"/>
        <v>1877.2790400000001</v>
      </c>
      <c r="R41" s="281">
        <f t="shared" si="19"/>
        <v>354.59715200000005</v>
      </c>
      <c r="S41" s="34"/>
    </row>
    <row r="42" spans="1:22" s="49" customFormat="1" ht="13.5" customHeight="1">
      <c r="A42" s="673"/>
      <c r="B42" s="136" t="s">
        <v>2318</v>
      </c>
      <c r="C42" s="136" t="s">
        <v>2320</v>
      </c>
      <c r="D42" s="48" t="s">
        <v>4</v>
      </c>
      <c r="E42" s="186">
        <v>3</v>
      </c>
      <c r="F42" s="266"/>
      <c r="G42" s="53">
        <v>30</v>
      </c>
      <c r="H42" s="53">
        <v>30</v>
      </c>
      <c r="I42" s="53">
        <v>2</v>
      </c>
      <c r="J42" s="124">
        <v>278.92524800000001</v>
      </c>
      <c r="K42" s="33">
        <f>L4</f>
        <v>0</v>
      </c>
      <c r="L42" s="77">
        <f t="shared" si="17"/>
        <v>278.92524800000001</v>
      </c>
      <c r="M42" s="265">
        <f t="shared" si="1"/>
        <v>418.38787200000002</v>
      </c>
      <c r="N42" s="265">
        <f t="shared" si="18"/>
        <v>502.06544640000004</v>
      </c>
      <c r="O42" s="284">
        <f t="shared" si="20"/>
        <v>1115.700992</v>
      </c>
      <c r="P42" s="284">
        <f t="shared" si="21"/>
        <v>1450.4112896000001</v>
      </c>
      <c r="Q42" s="284">
        <f t="shared" si="22"/>
        <v>2510.3272320000001</v>
      </c>
      <c r="R42" s="281">
        <f t="shared" si="19"/>
        <v>474.1729216</v>
      </c>
      <c r="S42" s="34"/>
    </row>
    <row r="43" spans="1:22" s="49" customFormat="1" ht="13.5" customHeight="1">
      <c r="A43" s="673"/>
      <c r="B43" s="136" t="s">
        <v>2319</v>
      </c>
      <c r="C43" s="136" t="s">
        <v>2321</v>
      </c>
      <c r="D43" s="48" t="s">
        <v>4</v>
      </c>
      <c r="E43" s="186">
        <v>3</v>
      </c>
      <c r="F43" s="266"/>
      <c r="G43" s="53">
        <v>30</v>
      </c>
      <c r="H43" s="53">
        <v>30</v>
      </c>
      <c r="I43" s="53">
        <v>2.5</v>
      </c>
      <c r="J43" s="124">
        <v>340.156544</v>
      </c>
      <c r="K43" s="33">
        <f>L4</f>
        <v>0</v>
      </c>
      <c r="L43" s="77">
        <f t="shared" si="17"/>
        <v>340.156544</v>
      </c>
      <c r="M43" s="265">
        <f t="shared" si="1"/>
        <v>510.23481600000002</v>
      </c>
      <c r="N43" s="265">
        <f t="shared" si="18"/>
        <v>612.28177919999996</v>
      </c>
      <c r="O43" s="284">
        <f t="shared" si="20"/>
        <v>1360.626176</v>
      </c>
      <c r="P43" s="284">
        <f t="shared" si="21"/>
        <v>1768.8140288</v>
      </c>
      <c r="Q43" s="284">
        <f t="shared" si="22"/>
        <v>3061.4088959999999</v>
      </c>
      <c r="R43" s="281">
        <f t="shared" si="19"/>
        <v>578.26612479999994</v>
      </c>
      <c r="S43" s="34"/>
    </row>
    <row r="44" spans="1:22" s="49" customFormat="1" ht="13.5" customHeight="1">
      <c r="A44" s="673"/>
      <c r="B44" s="136" t="s">
        <v>2798</v>
      </c>
      <c r="C44" s="136" t="s">
        <v>2796</v>
      </c>
      <c r="D44" s="48" t="s">
        <v>4</v>
      </c>
      <c r="E44" s="186">
        <v>3</v>
      </c>
      <c r="F44" s="266"/>
      <c r="G44" s="53">
        <v>40</v>
      </c>
      <c r="H44" s="53">
        <v>30</v>
      </c>
      <c r="I44" s="53">
        <v>1.5</v>
      </c>
      <c r="J44" s="124">
        <v>233.41427200000001</v>
      </c>
      <c r="K44" s="33">
        <f>L4</f>
        <v>0</v>
      </c>
      <c r="L44" s="77">
        <f t="shared" si="17"/>
        <v>233.41427200000001</v>
      </c>
      <c r="M44" s="265">
        <f t="shared" si="1"/>
        <v>350.12140800000003</v>
      </c>
      <c r="N44" s="265">
        <f t="shared" ref="N44" si="23">L44*1.8</f>
        <v>420.14568960000003</v>
      </c>
      <c r="O44" s="284">
        <f t="shared" si="20"/>
        <v>933.65708800000004</v>
      </c>
      <c r="P44" s="284">
        <f t="shared" si="21"/>
        <v>1213.7542144000001</v>
      </c>
      <c r="Q44" s="284">
        <f t="shared" si="22"/>
        <v>2100.7284480000003</v>
      </c>
      <c r="R44" s="281">
        <f t="shared" ref="R44" si="24">L44*1.7</f>
        <v>396.80426240000003</v>
      </c>
      <c r="S44" s="34"/>
    </row>
    <row r="45" spans="1:22" s="268" customFormat="1" ht="30.75" customHeight="1">
      <c r="A45" s="674"/>
      <c r="B45" s="437" t="s">
        <v>2921</v>
      </c>
      <c r="C45" s="437" t="s">
        <v>2887</v>
      </c>
      <c r="D45" s="185" t="s">
        <v>4</v>
      </c>
      <c r="E45" s="186">
        <v>3</v>
      </c>
      <c r="F45" s="267"/>
      <c r="G45" s="187">
        <v>40</v>
      </c>
      <c r="H45" s="187">
        <v>30</v>
      </c>
      <c r="I45" s="187">
        <v>2</v>
      </c>
      <c r="J45" s="188">
        <v>312.93830400000002</v>
      </c>
      <c r="K45" s="189">
        <f>L4</f>
        <v>0</v>
      </c>
      <c r="L45" s="190">
        <f t="shared" si="17"/>
        <v>312.93830400000002</v>
      </c>
      <c r="M45" s="308">
        <f t="shared" si="1"/>
        <v>469.40745600000002</v>
      </c>
      <c r="N45" s="308">
        <f t="shared" si="18"/>
        <v>563.28894720000005</v>
      </c>
      <c r="O45" s="284">
        <f t="shared" si="20"/>
        <v>1251.7532160000001</v>
      </c>
      <c r="P45" s="284">
        <f t="shared" si="21"/>
        <v>1627.2791808000002</v>
      </c>
      <c r="Q45" s="284">
        <f t="shared" si="22"/>
        <v>2816.4447360000004</v>
      </c>
      <c r="R45" s="307">
        <f t="shared" si="19"/>
        <v>531.99511680000001</v>
      </c>
      <c r="S45" s="686"/>
      <c r="U45" s="49"/>
      <c r="V45" s="49"/>
    </row>
    <row r="46" spans="1:22" s="49" customFormat="1" ht="13.5" customHeight="1">
      <c r="A46" s="673"/>
      <c r="B46" s="136" t="s">
        <v>2223</v>
      </c>
      <c r="C46" s="136" t="s">
        <v>2224</v>
      </c>
      <c r="D46" s="48" t="s">
        <v>4</v>
      </c>
      <c r="E46" s="186">
        <v>3</v>
      </c>
      <c r="F46" s="266"/>
      <c r="G46" s="53">
        <v>40</v>
      </c>
      <c r="H46" s="53">
        <v>30</v>
      </c>
      <c r="I46" s="53">
        <v>2.5</v>
      </c>
      <c r="J46" s="124">
        <v>382.67936000000003</v>
      </c>
      <c r="K46" s="33">
        <f>L4</f>
        <v>0</v>
      </c>
      <c r="L46" s="77">
        <f t="shared" si="17"/>
        <v>382.67936000000003</v>
      </c>
      <c r="M46" s="265">
        <f t="shared" si="1"/>
        <v>574.01904000000002</v>
      </c>
      <c r="N46" s="265">
        <f t="shared" si="18"/>
        <v>688.82284800000002</v>
      </c>
      <c r="O46" s="284">
        <f t="shared" si="20"/>
        <v>1530.7174400000001</v>
      </c>
      <c r="P46" s="284">
        <f t="shared" si="21"/>
        <v>1989.9326720000001</v>
      </c>
      <c r="Q46" s="284">
        <f t="shared" si="22"/>
        <v>3444.1142400000003</v>
      </c>
      <c r="R46" s="281">
        <f t="shared" si="19"/>
        <v>650.55491200000006</v>
      </c>
      <c r="S46" s="34"/>
    </row>
    <row r="47" spans="1:22" s="49" customFormat="1" ht="13.5" customHeight="1">
      <c r="A47" s="673"/>
      <c r="B47" s="136" t="s">
        <v>2799</v>
      </c>
      <c r="C47" s="136" t="s">
        <v>2797</v>
      </c>
      <c r="D47" s="48" t="s">
        <v>4</v>
      </c>
      <c r="E47" s="186">
        <v>3</v>
      </c>
      <c r="F47" s="266"/>
      <c r="G47" s="53">
        <v>40</v>
      </c>
      <c r="H47" s="53">
        <v>30</v>
      </c>
      <c r="I47" s="53">
        <v>3</v>
      </c>
      <c r="J47" s="124">
        <v>440.68863999999996</v>
      </c>
      <c r="K47" s="33">
        <f>L4</f>
        <v>0</v>
      </c>
      <c r="L47" s="77">
        <f t="shared" si="17"/>
        <v>440.68863999999996</v>
      </c>
      <c r="M47" s="265">
        <f t="shared" si="1"/>
        <v>661.03296</v>
      </c>
      <c r="N47" s="265">
        <f t="shared" ref="N47" si="25">L47*1.8</f>
        <v>793.239552</v>
      </c>
      <c r="O47" s="284">
        <f t="shared" si="20"/>
        <v>1762.7545599999999</v>
      </c>
      <c r="P47" s="284">
        <f t="shared" si="21"/>
        <v>2291.5809279999999</v>
      </c>
      <c r="Q47" s="284">
        <f t="shared" si="22"/>
        <v>3966.1977599999996</v>
      </c>
      <c r="R47" s="281">
        <f t="shared" ref="R47" si="26">L47*1.7</f>
        <v>749.17068799999993</v>
      </c>
      <c r="S47" s="34"/>
    </row>
    <row r="48" spans="1:22" s="49" customFormat="1" ht="13.5" customHeight="1">
      <c r="A48" s="673"/>
      <c r="B48" s="136" t="s">
        <v>1496</v>
      </c>
      <c r="C48" s="136" t="s">
        <v>1497</v>
      </c>
      <c r="D48" s="48" t="s">
        <v>4</v>
      </c>
      <c r="E48" s="186">
        <v>3</v>
      </c>
      <c r="F48" s="266"/>
      <c r="G48" s="53">
        <v>40</v>
      </c>
      <c r="H48" s="53">
        <v>40</v>
      </c>
      <c r="I48" s="53">
        <v>1.5</v>
      </c>
      <c r="J48" s="124">
        <v>283.08268799999996</v>
      </c>
      <c r="K48" s="33">
        <f>L4</f>
        <v>0</v>
      </c>
      <c r="L48" s="77">
        <f t="shared" si="17"/>
        <v>283.08268799999996</v>
      </c>
      <c r="M48" s="265">
        <f t="shared" si="1"/>
        <v>424.62403199999994</v>
      </c>
      <c r="N48" s="265">
        <f t="shared" si="18"/>
        <v>509.54883839999997</v>
      </c>
      <c r="O48" s="284">
        <f t="shared" si="20"/>
        <v>1132.3307519999998</v>
      </c>
      <c r="P48" s="284">
        <f t="shared" si="21"/>
        <v>1472.0299775999999</v>
      </c>
      <c r="Q48" s="284">
        <f t="shared" si="22"/>
        <v>2547.7441919999997</v>
      </c>
      <c r="R48" s="281">
        <f t="shared" si="19"/>
        <v>481.2405695999999</v>
      </c>
      <c r="S48" s="34"/>
    </row>
    <row r="49" spans="1:19" s="49" customFormat="1" ht="13.5" customHeight="1">
      <c r="A49" s="673"/>
      <c r="B49" s="136" t="s">
        <v>2922</v>
      </c>
      <c r="C49" s="136" t="s">
        <v>2944</v>
      </c>
      <c r="D49" s="48" t="s">
        <v>4</v>
      </c>
      <c r="E49" s="186">
        <v>3</v>
      </c>
      <c r="F49" s="266"/>
      <c r="G49" s="53">
        <v>40</v>
      </c>
      <c r="H49" s="53">
        <v>40</v>
      </c>
      <c r="I49" s="53">
        <v>2</v>
      </c>
      <c r="J49" s="124">
        <v>380.97740800000003</v>
      </c>
      <c r="K49" s="33">
        <f>L4</f>
        <v>0</v>
      </c>
      <c r="L49" s="77">
        <f t="shared" si="17"/>
        <v>380.97740800000003</v>
      </c>
      <c r="M49" s="265">
        <f t="shared" si="1"/>
        <v>571.46611200000007</v>
      </c>
      <c r="N49" s="265">
        <f t="shared" si="18"/>
        <v>685.75933440000006</v>
      </c>
      <c r="O49" s="284">
        <f t="shared" si="20"/>
        <v>1523.9096320000001</v>
      </c>
      <c r="P49" s="284">
        <f t="shared" si="21"/>
        <v>1981.0825216000003</v>
      </c>
      <c r="Q49" s="284">
        <f t="shared" si="22"/>
        <v>3428.7966720000004</v>
      </c>
      <c r="R49" s="281">
        <f t="shared" si="19"/>
        <v>647.66159360000006</v>
      </c>
      <c r="S49" s="34"/>
    </row>
    <row r="50" spans="1:19" s="49" customFormat="1" ht="13.5" customHeight="1">
      <c r="A50" s="673"/>
      <c r="B50" s="136" t="s">
        <v>3041</v>
      </c>
      <c r="C50" s="136" t="s">
        <v>2800</v>
      </c>
      <c r="D50" s="48" t="s">
        <v>4</v>
      </c>
      <c r="E50" s="186">
        <v>3</v>
      </c>
      <c r="F50" s="266"/>
      <c r="G50" s="53">
        <v>40</v>
      </c>
      <c r="H50" s="53">
        <v>40</v>
      </c>
      <c r="I50" s="53">
        <v>2.5</v>
      </c>
      <c r="J50" s="124">
        <v>467.71200000000005</v>
      </c>
      <c r="K50" s="33">
        <f>L4</f>
        <v>0</v>
      </c>
      <c r="L50" s="77">
        <f t="shared" si="17"/>
        <v>467.71200000000005</v>
      </c>
      <c r="M50" s="265">
        <f t="shared" si="1"/>
        <v>701.5680000000001</v>
      </c>
      <c r="N50" s="265">
        <f t="shared" ref="N50" si="27">L50*1.8</f>
        <v>841.88160000000005</v>
      </c>
      <c r="O50" s="284">
        <f t="shared" si="20"/>
        <v>1870.8480000000002</v>
      </c>
      <c r="P50" s="284">
        <f t="shared" si="21"/>
        <v>2432.1024000000002</v>
      </c>
      <c r="Q50" s="284">
        <f t="shared" si="22"/>
        <v>4209.4080000000004</v>
      </c>
      <c r="R50" s="281">
        <f t="shared" ref="R50" si="28">L50*1.7</f>
        <v>795.11040000000003</v>
      </c>
      <c r="S50" s="34"/>
    </row>
    <row r="51" spans="1:19" s="49" customFormat="1" ht="13.5" customHeight="1">
      <c r="A51" s="673"/>
      <c r="B51" s="136" t="s">
        <v>2924</v>
      </c>
      <c r="C51" s="136" t="s">
        <v>2888</v>
      </c>
      <c r="D51" s="48" t="s">
        <v>4</v>
      </c>
      <c r="E51" s="186">
        <v>3</v>
      </c>
      <c r="F51" s="266"/>
      <c r="G51" s="53">
        <v>40</v>
      </c>
      <c r="H51" s="53">
        <v>40</v>
      </c>
      <c r="I51" s="53">
        <v>3</v>
      </c>
      <c r="J51" s="124">
        <v>540.84396800000002</v>
      </c>
      <c r="K51" s="33">
        <f>L4</f>
        <v>0</v>
      </c>
      <c r="L51" s="77">
        <f t="shared" si="17"/>
        <v>540.84396800000002</v>
      </c>
      <c r="M51" s="265">
        <f t="shared" si="1"/>
        <v>811.26595199999997</v>
      </c>
      <c r="N51" s="265">
        <f t="shared" si="18"/>
        <v>973.51914240000008</v>
      </c>
      <c r="O51" s="284">
        <f t="shared" si="20"/>
        <v>2163.3758720000001</v>
      </c>
      <c r="P51" s="284">
        <f t="shared" si="21"/>
        <v>2812.3886336</v>
      </c>
      <c r="Q51" s="284">
        <f t="shared" si="22"/>
        <v>4867.5957120000003</v>
      </c>
      <c r="R51" s="281">
        <f t="shared" si="19"/>
        <v>919.43474560000004</v>
      </c>
      <c r="S51" s="34"/>
    </row>
    <row r="52" spans="1:19" s="49" customFormat="1" ht="28.5" customHeight="1">
      <c r="A52" s="673"/>
      <c r="B52" s="437" t="s">
        <v>3089</v>
      </c>
      <c r="C52" s="688" t="s">
        <v>3899</v>
      </c>
      <c r="D52" s="185" t="s">
        <v>4</v>
      </c>
      <c r="E52" s="186">
        <v>3</v>
      </c>
      <c r="F52" s="267"/>
      <c r="G52" s="187">
        <v>45</v>
      </c>
      <c r="H52" s="187">
        <v>40</v>
      </c>
      <c r="I52" s="187">
        <v>4</v>
      </c>
      <c r="J52" s="188">
        <v>614.17081600000006</v>
      </c>
      <c r="K52" s="189">
        <f>L4</f>
        <v>0</v>
      </c>
      <c r="L52" s="190">
        <f t="shared" si="17"/>
        <v>614.17081600000006</v>
      </c>
      <c r="M52" s="308">
        <f>L52*1.4</f>
        <v>859.83914240000001</v>
      </c>
      <c r="N52" s="308">
        <f t="shared" si="18"/>
        <v>1105.5074688000002</v>
      </c>
      <c r="O52" s="284">
        <f>L52*10</f>
        <v>6141.7081600000001</v>
      </c>
      <c r="P52" s="284">
        <f>L52*15</f>
        <v>9212.5622400000011</v>
      </c>
      <c r="Q52" s="284">
        <f>L52*20</f>
        <v>12283.41632</v>
      </c>
      <c r="R52" s="307">
        <f t="shared" si="19"/>
        <v>1044.0903872000001</v>
      </c>
      <c r="S52" s="34"/>
    </row>
    <row r="53" spans="1:19" s="49" customFormat="1" ht="13.5" customHeight="1">
      <c r="A53" s="673"/>
      <c r="B53" s="136" t="s">
        <v>1018</v>
      </c>
      <c r="C53" s="136" t="s">
        <v>1039</v>
      </c>
      <c r="D53" s="48" t="s">
        <v>4</v>
      </c>
      <c r="E53" s="186">
        <v>3</v>
      </c>
      <c r="F53" s="266"/>
      <c r="G53" s="53">
        <v>45</v>
      </c>
      <c r="H53" s="53">
        <v>30</v>
      </c>
      <c r="I53" s="53">
        <v>1.5</v>
      </c>
      <c r="J53" s="124">
        <v>245.83462400000002</v>
      </c>
      <c r="K53" s="33">
        <f>L4</f>
        <v>0</v>
      </c>
      <c r="L53" s="77">
        <f t="shared" si="17"/>
        <v>245.83462400000002</v>
      </c>
      <c r="M53" s="265">
        <f t="shared" si="1"/>
        <v>368.751936</v>
      </c>
      <c r="N53" s="265">
        <f t="shared" ref="N53:N82" si="29">L53*1.8</f>
        <v>442.50232320000003</v>
      </c>
      <c r="O53" s="284">
        <f t="shared" si="20"/>
        <v>983.33849600000008</v>
      </c>
      <c r="P53" s="284">
        <f t="shared" si="21"/>
        <v>1278.3400448000002</v>
      </c>
      <c r="Q53" s="284">
        <f t="shared" si="22"/>
        <v>2212.5116160000002</v>
      </c>
      <c r="R53" s="281">
        <f t="shared" ref="R53:R82" si="30">L53*1.7</f>
        <v>417.9188608</v>
      </c>
      <c r="S53" s="34"/>
    </row>
    <row r="54" spans="1:19" s="49" customFormat="1" ht="13.5" customHeight="1">
      <c r="A54" s="673"/>
      <c r="B54" s="136" t="s">
        <v>2925</v>
      </c>
      <c r="C54" s="136" t="s">
        <v>2945</v>
      </c>
      <c r="D54" s="48" t="s">
        <v>4</v>
      </c>
      <c r="E54" s="186">
        <v>3</v>
      </c>
      <c r="F54" s="266"/>
      <c r="G54" s="53">
        <v>45</v>
      </c>
      <c r="H54" s="53">
        <v>30</v>
      </c>
      <c r="I54" s="53">
        <v>2</v>
      </c>
      <c r="J54" s="124">
        <v>329.94483199999996</v>
      </c>
      <c r="K54" s="33">
        <f>L4</f>
        <v>0</v>
      </c>
      <c r="L54" s="77">
        <f t="shared" si="17"/>
        <v>329.94483199999996</v>
      </c>
      <c r="M54" s="265">
        <f t="shared" si="1"/>
        <v>494.91724799999997</v>
      </c>
      <c r="N54" s="265">
        <f t="shared" si="29"/>
        <v>593.90069759999994</v>
      </c>
      <c r="O54" s="284">
        <f t="shared" si="20"/>
        <v>1319.7793279999999</v>
      </c>
      <c r="P54" s="284">
        <f t="shared" si="21"/>
        <v>1715.7131264</v>
      </c>
      <c r="Q54" s="284">
        <f t="shared" si="22"/>
        <v>2969.5034879999998</v>
      </c>
      <c r="R54" s="281">
        <f t="shared" si="30"/>
        <v>560.90621439999995</v>
      </c>
      <c r="S54" s="34"/>
    </row>
    <row r="55" spans="1:19" s="49" customFormat="1" ht="13.5" customHeight="1">
      <c r="A55" s="673"/>
      <c r="B55" s="136" t="s">
        <v>3326</v>
      </c>
      <c r="C55" s="136" t="s">
        <v>2801</v>
      </c>
      <c r="D55" s="48" t="s">
        <v>4</v>
      </c>
      <c r="E55" s="186">
        <v>3</v>
      </c>
      <c r="F55" s="266"/>
      <c r="G55" s="53">
        <v>45</v>
      </c>
      <c r="H55" s="53">
        <v>30</v>
      </c>
      <c r="I55" s="53">
        <v>2.5</v>
      </c>
      <c r="J55" s="124">
        <v>403.93427200000002</v>
      </c>
      <c r="K55" s="33">
        <f>L4</f>
        <v>0</v>
      </c>
      <c r="L55" s="77">
        <f t="shared" si="17"/>
        <v>403.93427200000002</v>
      </c>
      <c r="M55" s="265">
        <f t="shared" si="1"/>
        <v>605.90140800000006</v>
      </c>
      <c r="N55" s="265">
        <f t="shared" si="29"/>
        <v>727.0816896</v>
      </c>
      <c r="O55" s="284">
        <f t="shared" si="20"/>
        <v>1615.7370880000001</v>
      </c>
      <c r="P55" s="284">
        <f t="shared" si="21"/>
        <v>2100.4582144000001</v>
      </c>
      <c r="Q55" s="284">
        <f t="shared" si="22"/>
        <v>3635.4084480000001</v>
      </c>
      <c r="R55" s="281">
        <f t="shared" si="30"/>
        <v>686.68826239999999</v>
      </c>
      <c r="S55" s="34"/>
    </row>
    <row r="56" spans="1:19" s="49" customFormat="1" ht="13.5" customHeight="1">
      <c r="A56" s="673"/>
      <c r="B56" s="136" t="s">
        <v>2926</v>
      </c>
      <c r="C56" s="136" t="s">
        <v>2889</v>
      </c>
      <c r="D56" s="48" t="s">
        <v>4</v>
      </c>
      <c r="E56" s="186">
        <v>3</v>
      </c>
      <c r="F56" s="266"/>
      <c r="G56" s="53">
        <v>45</v>
      </c>
      <c r="H56" s="53">
        <v>30</v>
      </c>
      <c r="I56" s="53">
        <v>3</v>
      </c>
      <c r="J56" s="124">
        <v>465.72422400000005</v>
      </c>
      <c r="K56" s="33">
        <f>L4</f>
        <v>0</v>
      </c>
      <c r="L56" s="77">
        <f t="shared" si="17"/>
        <v>465.72422400000005</v>
      </c>
      <c r="M56" s="265">
        <f t="shared" si="1"/>
        <v>698.58633600000007</v>
      </c>
      <c r="N56" s="265">
        <f t="shared" si="29"/>
        <v>838.30360320000011</v>
      </c>
      <c r="O56" s="284">
        <f t="shared" si="20"/>
        <v>1862.8968960000002</v>
      </c>
      <c r="P56" s="284">
        <f t="shared" si="21"/>
        <v>2421.7659648000003</v>
      </c>
      <c r="Q56" s="284">
        <f t="shared" si="22"/>
        <v>4191.518016</v>
      </c>
      <c r="R56" s="281">
        <f t="shared" si="30"/>
        <v>791.73118080000006</v>
      </c>
      <c r="S56" s="34"/>
    </row>
    <row r="57" spans="1:19" s="49" customFormat="1" ht="28.5" customHeight="1">
      <c r="A57" s="673"/>
      <c r="B57" s="437" t="s">
        <v>2949</v>
      </c>
      <c r="C57" s="688" t="s">
        <v>2946</v>
      </c>
      <c r="D57" s="185" t="s">
        <v>4</v>
      </c>
      <c r="E57" s="186">
        <v>3</v>
      </c>
      <c r="F57" s="267"/>
      <c r="G57" s="187">
        <v>45</v>
      </c>
      <c r="H57" s="187">
        <v>30</v>
      </c>
      <c r="I57" s="187">
        <v>4</v>
      </c>
      <c r="J57" s="188">
        <v>525.59136000000001</v>
      </c>
      <c r="K57" s="189">
        <f>L4</f>
        <v>0</v>
      </c>
      <c r="L57" s="190">
        <f t="shared" si="17"/>
        <v>525.59136000000001</v>
      </c>
      <c r="M57" s="308">
        <f>L57*1.4</f>
        <v>735.82790399999999</v>
      </c>
      <c r="N57" s="308">
        <f t="shared" si="29"/>
        <v>946.06444800000008</v>
      </c>
      <c r="O57" s="284">
        <f>L57*10</f>
        <v>5255.9135999999999</v>
      </c>
      <c r="P57" s="284">
        <f>L57*15</f>
        <v>7883.8703999999998</v>
      </c>
      <c r="Q57" s="284">
        <f>L57*20</f>
        <v>10511.8272</v>
      </c>
      <c r="R57" s="307">
        <f t="shared" si="30"/>
        <v>893.505312</v>
      </c>
      <c r="S57" s="34"/>
    </row>
    <row r="58" spans="1:19" s="49" customFormat="1" ht="13.5" customHeight="1">
      <c r="A58" s="673"/>
      <c r="B58" s="136" t="s">
        <v>2956</v>
      </c>
      <c r="C58" s="438" t="s">
        <v>2957</v>
      </c>
      <c r="D58" s="48" t="s">
        <v>4</v>
      </c>
      <c r="E58" s="186">
        <v>3</v>
      </c>
      <c r="F58" s="266"/>
      <c r="G58" s="53">
        <v>50</v>
      </c>
      <c r="H58" s="53">
        <v>50</v>
      </c>
      <c r="I58" s="53">
        <v>1.5</v>
      </c>
      <c r="J58" s="124">
        <v>258.241984</v>
      </c>
      <c r="K58" s="33">
        <f>L4</f>
        <v>0</v>
      </c>
      <c r="L58" s="77">
        <f t="shared" si="17"/>
        <v>258.241984</v>
      </c>
      <c r="M58" s="265">
        <f t="shared" ref="M58:M61" si="31">L58*1.5</f>
        <v>387.362976</v>
      </c>
      <c r="N58" s="265">
        <f t="shared" ref="N58:N62" si="32">L58*1.8</f>
        <v>464.8355712</v>
      </c>
      <c r="O58" s="284">
        <f t="shared" si="20"/>
        <v>1032.967936</v>
      </c>
      <c r="P58" s="284">
        <f t="shared" si="21"/>
        <v>1342.8583168</v>
      </c>
      <c r="Q58" s="284">
        <f t="shared" si="22"/>
        <v>2324.1778560000002</v>
      </c>
      <c r="R58" s="281">
        <f t="shared" ref="R58:R62" si="33">L58*1.7</f>
        <v>439.0113728</v>
      </c>
      <c r="S58" s="34"/>
    </row>
    <row r="59" spans="1:19" s="49" customFormat="1" ht="13.5" customHeight="1">
      <c r="A59" s="673"/>
      <c r="B59" s="136" t="s">
        <v>2958</v>
      </c>
      <c r="C59" s="438" t="s">
        <v>2959</v>
      </c>
      <c r="D59" s="48" t="s">
        <v>4</v>
      </c>
      <c r="E59" s="186">
        <v>3</v>
      </c>
      <c r="F59" s="266"/>
      <c r="G59" s="53">
        <v>50</v>
      </c>
      <c r="H59" s="53">
        <v>50</v>
      </c>
      <c r="I59" s="53">
        <v>2</v>
      </c>
      <c r="J59" s="124">
        <v>346.96435200000002</v>
      </c>
      <c r="K59" s="33">
        <f>L4</f>
        <v>0</v>
      </c>
      <c r="L59" s="77">
        <f t="shared" si="17"/>
        <v>346.96435200000002</v>
      </c>
      <c r="M59" s="265">
        <f t="shared" si="31"/>
        <v>520.44652800000006</v>
      </c>
      <c r="N59" s="265">
        <f t="shared" si="32"/>
        <v>624.53583360000005</v>
      </c>
      <c r="O59" s="284">
        <f t="shared" si="20"/>
        <v>1387.8574080000001</v>
      </c>
      <c r="P59" s="284">
        <f t="shared" si="21"/>
        <v>1804.2146304000003</v>
      </c>
      <c r="Q59" s="284">
        <f t="shared" si="22"/>
        <v>3122.6791680000001</v>
      </c>
      <c r="R59" s="281">
        <f t="shared" si="33"/>
        <v>589.83939840000005</v>
      </c>
      <c r="S59" s="34"/>
    </row>
    <row r="60" spans="1:19" s="49" customFormat="1" ht="13.5" customHeight="1">
      <c r="A60" s="673"/>
      <c r="B60" s="136" t="s">
        <v>3327</v>
      </c>
      <c r="C60" s="438" t="s">
        <v>2960</v>
      </c>
      <c r="D60" s="48" t="s">
        <v>4</v>
      </c>
      <c r="E60" s="186">
        <v>3</v>
      </c>
      <c r="F60" s="266"/>
      <c r="G60" s="53">
        <v>50</v>
      </c>
      <c r="H60" s="53">
        <v>50</v>
      </c>
      <c r="I60" s="53">
        <v>2.5</v>
      </c>
      <c r="J60" s="124">
        <v>425.18918399999995</v>
      </c>
      <c r="K60" s="33">
        <f>L4</f>
        <v>0</v>
      </c>
      <c r="L60" s="77">
        <f t="shared" si="17"/>
        <v>425.18918399999995</v>
      </c>
      <c r="M60" s="265">
        <f t="shared" si="31"/>
        <v>637.78377599999999</v>
      </c>
      <c r="N60" s="265">
        <f t="shared" si="32"/>
        <v>765.34053119999999</v>
      </c>
      <c r="O60" s="284">
        <f t="shared" si="20"/>
        <v>1700.7567359999998</v>
      </c>
      <c r="P60" s="284">
        <f t="shared" si="21"/>
        <v>2210.9837567999998</v>
      </c>
      <c r="Q60" s="284">
        <f t="shared" si="22"/>
        <v>3826.7026559999995</v>
      </c>
      <c r="R60" s="281">
        <f t="shared" si="33"/>
        <v>722.82161279999991</v>
      </c>
      <c r="S60" s="34"/>
    </row>
    <row r="61" spans="1:19" s="49" customFormat="1" ht="13.5" customHeight="1">
      <c r="A61" s="673"/>
      <c r="B61" s="136" t="s">
        <v>2961</v>
      </c>
      <c r="C61" s="438" t="s">
        <v>2962</v>
      </c>
      <c r="D61" s="48" t="s">
        <v>4</v>
      </c>
      <c r="E61" s="186">
        <v>3</v>
      </c>
      <c r="F61" s="266"/>
      <c r="G61" s="53">
        <v>50</v>
      </c>
      <c r="H61" s="53">
        <v>50</v>
      </c>
      <c r="I61" s="53">
        <v>3</v>
      </c>
      <c r="J61" s="124">
        <v>490.77280000000002</v>
      </c>
      <c r="K61" s="33">
        <f>L4</f>
        <v>0</v>
      </c>
      <c r="L61" s="77">
        <f t="shared" si="17"/>
        <v>490.77280000000002</v>
      </c>
      <c r="M61" s="265">
        <f t="shared" si="31"/>
        <v>736.15920000000006</v>
      </c>
      <c r="N61" s="265">
        <f t="shared" si="32"/>
        <v>883.39104000000009</v>
      </c>
      <c r="O61" s="284">
        <f t="shared" si="20"/>
        <v>1963.0912000000001</v>
      </c>
      <c r="P61" s="284">
        <f t="shared" si="21"/>
        <v>2552.01856</v>
      </c>
      <c r="Q61" s="284">
        <f t="shared" si="22"/>
        <v>4416.9552000000003</v>
      </c>
      <c r="R61" s="281">
        <f t="shared" si="33"/>
        <v>834.31376</v>
      </c>
      <c r="S61" s="34"/>
    </row>
    <row r="62" spans="1:19" s="49" customFormat="1" ht="28.5" customHeight="1">
      <c r="A62" s="673"/>
      <c r="B62" s="437" t="s">
        <v>2963</v>
      </c>
      <c r="C62" s="689" t="s">
        <v>2964</v>
      </c>
      <c r="D62" s="185" t="s">
        <v>4</v>
      </c>
      <c r="E62" s="186">
        <v>3</v>
      </c>
      <c r="F62" s="267"/>
      <c r="G62" s="187">
        <v>50</v>
      </c>
      <c r="H62" s="187">
        <v>50</v>
      </c>
      <c r="I62" s="187">
        <v>4</v>
      </c>
      <c r="J62" s="188">
        <v>555.10918400000003</v>
      </c>
      <c r="K62" s="189">
        <f>L4</f>
        <v>0</v>
      </c>
      <c r="L62" s="190">
        <f t="shared" si="17"/>
        <v>555.10918400000003</v>
      </c>
      <c r="M62" s="308">
        <f>L62*1.4</f>
        <v>777.15285759999995</v>
      </c>
      <c r="N62" s="308">
        <f t="shared" si="32"/>
        <v>999.19653120000009</v>
      </c>
      <c r="O62" s="284">
        <f>L62*10</f>
        <v>5551.09184</v>
      </c>
      <c r="P62" s="284">
        <f>L62*15</f>
        <v>8326.6377599999996</v>
      </c>
      <c r="Q62" s="284">
        <f>L62*20</f>
        <v>11102.18368</v>
      </c>
      <c r="R62" s="307">
        <f t="shared" si="33"/>
        <v>943.68561280000006</v>
      </c>
      <c r="S62" s="34"/>
    </row>
    <row r="63" spans="1:19" s="49" customFormat="1" ht="13.5" customHeight="1">
      <c r="A63" s="673"/>
      <c r="B63" s="136" t="s">
        <v>2802</v>
      </c>
      <c r="C63" s="136" t="s">
        <v>2803</v>
      </c>
      <c r="D63" s="48" t="s">
        <v>4</v>
      </c>
      <c r="E63" s="186">
        <v>3</v>
      </c>
      <c r="F63" s="266"/>
      <c r="G63" s="53">
        <v>50</v>
      </c>
      <c r="H63" s="53">
        <v>50</v>
      </c>
      <c r="I63" s="53">
        <v>1.5</v>
      </c>
      <c r="J63" s="124">
        <v>357.56582400000002</v>
      </c>
      <c r="K63" s="33">
        <f>L4</f>
        <v>0</v>
      </c>
      <c r="L63" s="77">
        <f t="shared" si="17"/>
        <v>357.56582400000002</v>
      </c>
      <c r="M63" s="265">
        <f t="shared" si="1"/>
        <v>536.34873600000003</v>
      </c>
      <c r="N63" s="265">
        <f t="shared" si="29"/>
        <v>643.61848320000001</v>
      </c>
      <c r="O63" s="284">
        <f t="shared" si="20"/>
        <v>1430.2632960000001</v>
      </c>
      <c r="P63" s="284">
        <f t="shared" si="21"/>
        <v>1859.3422848000002</v>
      </c>
      <c r="Q63" s="284">
        <f t="shared" si="22"/>
        <v>3218.0924160000004</v>
      </c>
      <c r="R63" s="281">
        <f t="shared" si="30"/>
        <v>607.86190080000006</v>
      </c>
      <c r="S63" s="34"/>
    </row>
    <row r="64" spans="1:19" s="49" customFormat="1" ht="13.5" customHeight="1">
      <c r="A64" s="673"/>
      <c r="B64" s="136" t="s">
        <v>2927</v>
      </c>
      <c r="C64" s="136" t="s">
        <v>2890</v>
      </c>
      <c r="D64" s="48" t="s">
        <v>4</v>
      </c>
      <c r="E64" s="186">
        <v>3</v>
      </c>
      <c r="F64" s="266"/>
      <c r="G64" s="53">
        <v>50</v>
      </c>
      <c r="H64" s="53">
        <v>50</v>
      </c>
      <c r="I64" s="53">
        <v>2</v>
      </c>
      <c r="J64" s="124">
        <v>483.01657599999993</v>
      </c>
      <c r="K64" s="33">
        <f>L4</f>
        <v>0</v>
      </c>
      <c r="L64" s="77">
        <f t="shared" si="17"/>
        <v>483.01657599999993</v>
      </c>
      <c r="M64" s="265">
        <f t="shared" si="1"/>
        <v>724.52486399999987</v>
      </c>
      <c r="N64" s="265">
        <f t="shared" si="29"/>
        <v>869.42983679999986</v>
      </c>
      <c r="O64" s="284">
        <f t="shared" si="20"/>
        <v>1932.0663039999997</v>
      </c>
      <c r="P64" s="284">
        <f t="shared" si="21"/>
        <v>2511.6861951999999</v>
      </c>
      <c r="Q64" s="284">
        <f t="shared" si="22"/>
        <v>4347.149183999999</v>
      </c>
      <c r="R64" s="281">
        <f t="shared" si="30"/>
        <v>821.12817919999986</v>
      </c>
      <c r="S64" s="34"/>
    </row>
    <row r="65" spans="1:22" s="49" customFormat="1" ht="13.5" customHeight="1">
      <c r="A65" s="673"/>
      <c r="B65" s="136" t="s">
        <v>2927</v>
      </c>
      <c r="C65" s="136" t="s">
        <v>2322</v>
      </c>
      <c r="D65" s="48" t="s">
        <v>4</v>
      </c>
      <c r="E65" s="186">
        <v>3</v>
      </c>
      <c r="F65" s="266"/>
      <c r="G65" s="53">
        <v>50</v>
      </c>
      <c r="H65" s="53">
        <v>50</v>
      </c>
      <c r="I65" s="53">
        <v>2.5</v>
      </c>
      <c r="J65" s="124">
        <v>595.26745600000004</v>
      </c>
      <c r="K65" s="33">
        <f>L4</f>
        <v>0</v>
      </c>
      <c r="L65" s="77">
        <f t="shared" si="17"/>
        <v>595.26745600000004</v>
      </c>
      <c r="M65" s="265">
        <f t="shared" si="1"/>
        <v>892.90118400000006</v>
      </c>
      <c r="N65" s="265">
        <f t="shared" si="29"/>
        <v>1071.4814208</v>
      </c>
      <c r="O65" s="284">
        <f t="shared" si="20"/>
        <v>2381.0698240000002</v>
      </c>
      <c r="P65" s="284">
        <f t="shared" si="21"/>
        <v>3095.3907712000005</v>
      </c>
      <c r="Q65" s="284">
        <f t="shared" si="22"/>
        <v>5357.4071039999999</v>
      </c>
      <c r="R65" s="281">
        <f t="shared" si="30"/>
        <v>1011.9546752</v>
      </c>
      <c r="S65" s="34"/>
    </row>
    <row r="66" spans="1:22" s="49" customFormat="1" ht="13.5" customHeight="1">
      <c r="A66" s="673"/>
      <c r="B66" s="136" t="s">
        <v>2928</v>
      </c>
      <c r="C66" s="136" t="s">
        <v>2891</v>
      </c>
      <c r="D66" s="48" t="s">
        <v>4</v>
      </c>
      <c r="E66" s="186">
        <v>3</v>
      </c>
      <c r="F66" s="266"/>
      <c r="G66" s="53">
        <v>50</v>
      </c>
      <c r="H66" s="53">
        <v>50</v>
      </c>
      <c r="I66" s="53">
        <v>3</v>
      </c>
      <c r="J66" s="124">
        <v>691.08345599999996</v>
      </c>
      <c r="K66" s="33">
        <f>L4</f>
        <v>0</v>
      </c>
      <c r="L66" s="77">
        <f t="shared" si="17"/>
        <v>691.08345599999996</v>
      </c>
      <c r="M66" s="265">
        <f t="shared" si="1"/>
        <v>1036.625184</v>
      </c>
      <c r="N66" s="265">
        <f t="shared" si="29"/>
        <v>1243.9502207999999</v>
      </c>
      <c r="O66" s="284">
        <f t="shared" si="20"/>
        <v>2764.3338239999998</v>
      </c>
      <c r="P66" s="284">
        <f t="shared" si="21"/>
        <v>3593.6339711999999</v>
      </c>
      <c r="Q66" s="284">
        <f t="shared" si="22"/>
        <v>6219.7511039999999</v>
      </c>
      <c r="R66" s="281">
        <f t="shared" si="30"/>
        <v>1174.8418752</v>
      </c>
      <c r="S66" s="34"/>
    </row>
    <row r="67" spans="1:22" s="49" customFormat="1" ht="28.5" customHeight="1">
      <c r="A67" s="673"/>
      <c r="B67" s="437" t="s">
        <v>2955</v>
      </c>
      <c r="C67" s="688" t="s">
        <v>2947</v>
      </c>
      <c r="D67" s="185" t="s">
        <v>4</v>
      </c>
      <c r="E67" s="186">
        <v>3</v>
      </c>
      <c r="F67" s="267"/>
      <c r="G67" s="187">
        <v>50</v>
      </c>
      <c r="H67" s="187">
        <v>50</v>
      </c>
      <c r="I67" s="187">
        <v>4</v>
      </c>
      <c r="J67" s="188">
        <v>791.32972800000005</v>
      </c>
      <c r="K67" s="189">
        <f>L4</f>
        <v>0</v>
      </c>
      <c r="L67" s="190">
        <f t="shared" si="17"/>
        <v>791.32972800000005</v>
      </c>
      <c r="M67" s="308">
        <f>L67*1.4</f>
        <v>1107.8616192</v>
      </c>
      <c r="N67" s="308">
        <f t="shared" si="29"/>
        <v>1424.3935104000002</v>
      </c>
      <c r="O67" s="284">
        <f>L67*10</f>
        <v>7913.2972800000007</v>
      </c>
      <c r="P67" s="284">
        <f>L67*15</f>
        <v>11869.94592</v>
      </c>
      <c r="Q67" s="284">
        <f>L67*20</f>
        <v>15826.594560000001</v>
      </c>
      <c r="R67" s="307">
        <f t="shared" si="30"/>
        <v>1345.2605376000001</v>
      </c>
      <c r="S67" s="34"/>
    </row>
    <row r="68" spans="1:22" s="49" customFormat="1" ht="13.5" customHeight="1">
      <c r="A68" s="673"/>
      <c r="B68" s="136" t="s">
        <v>2804</v>
      </c>
      <c r="C68" s="136" t="s">
        <v>2805</v>
      </c>
      <c r="D68" s="48" t="s">
        <v>4</v>
      </c>
      <c r="E68" s="186">
        <v>3</v>
      </c>
      <c r="F68" s="266"/>
      <c r="G68" s="53">
        <v>60</v>
      </c>
      <c r="H68" s="53">
        <v>30</v>
      </c>
      <c r="I68" s="53">
        <v>1.5</v>
      </c>
      <c r="J68" s="124">
        <v>283.08268799999996</v>
      </c>
      <c r="K68" s="33">
        <f>L4</f>
        <v>0</v>
      </c>
      <c r="L68" s="77">
        <f t="shared" ref="L68:L97" si="34">J68*(1-K68)</f>
        <v>283.08268799999996</v>
      </c>
      <c r="M68" s="265">
        <f t="shared" si="1"/>
        <v>424.62403199999994</v>
      </c>
      <c r="N68" s="265">
        <f t="shared" si="29"/>
        <v>509.54883839999997</v>
      </c>
      <c r="O68" s="284">
        <f t="shared" si="20"/>
        <v>1132.3307519999998</v>
      </c>
      <c r="P68" s="284">
        <f t="shared" si="21"/>
        <v>1472.0299775999999</v>
      </c>
      <c r="Q68" s="284">
        <f t="shared" si="22"/>
        <v>2547.7441919999997</v>
      </c>
      <c r="R68" s="281">
        <f t="shared" si="30"/>
        <v>481.2405695999999</v>
      </c>
      <c r="S68" s="34"/>
    </row>
    <row r="69" spans="1:22" s="49" customFormat="1" ht="13.5" customHeight="1">
      <c r="A69" s="673"/>
      <c r="B69" s="136" t="s">
        <v>2929</v>
      </c>
      <c r="C69" s="136" t="s">
        <v>2892</v>
      </c>
      <c r="D69" s="48" t="s">
        <v>4</v>
      </c>
      <c r="E69" s="186">
        <v>3</v>
      </c>
      <c r="F69" s="266"/>
      <c r="G69" s="53">
        <v>60</v>
      </c>
      <c r="H69" s="53">
        <v>30</v>
      </c>
      <c r="I69" s="53">
        <v>2</v>
      </c>
      <c r="J69" s="124">
        <v>380.97740800000003</v>
      </c>
      <c r="K69" s="33">
        <f>L4</f>
        <v>0</v>
      </c>
      <c r="L69" s="77">
        <f t="shared" si="34"/>
        <v>380.97740800000003</v>
      </c>
      <c r="M69" s="265">
        <f t="shared" si="1"/>
        <v>571.46611200000007</v>
      </c>
      <c r="N69" s="265">
        <f t="shared" si="29"/>
        <v>685.75933440000006</v>
      </c>
      <c r="O69" s="284">
        <f t="shared" si="20"/>
        <v>1523.9096320000001</v>
      </c>
      <c r="P69" s="284">
        <f t="shared" si="21"/>
        <v>1981.0825216000003</v>
      </c>
      <c r="Q69" s="284">
        <f t="shared" si="22"/>
        <v>3428.7966720000004</v>
      </c>
      <c r="R69" s="281">
        <f t="shared" si="30"/>
        <v>647.66159360000006</v>
      </c>
      <c r="S69" s="34"/>
    </row>
    <row r="70" spans="1:22" s="49" customFormat="1" ht="13.5" customHeight="1">
      <c r="A70" s="673"/>
      <c r="B70" s="136" t="s">
        <v>2930</v>
      </c>
      <c r="C70" s="136" t="s">
        <v>2806</v>
      </c>
      <c r="D70" s="48" t="s">
        <v>4</v>
      </c>
      <c r="E70" s="186">
        <v>3</v>
      </c>
      <c r="F70" s="266"/>
      <c r="G70" s="53">
        <v>60</v>
      </c>
      <c r="H70" s="53">
        <v>30</v>
      </c>
      <c r="I70" s="53">
        <v>2.5</v>
      </c>
      <c r="J70" s="124">
        <v>467.71200000000005</v>
      </c>
      <c r="K70" s="33">
        <f>L4</f>
        <v>0</v>
      </c>
      <c r="L70" s="77">
        <f t="shared" si="34"/>
        <v>467.71200000000005</v>
      </c>
      <c r="M70" s="265">
        <f t="shared" si="1"/>
        <v>701.5680000000001</v>
      </c>
      <c r="N70" s="265">
        <f t="shared" si="29"/>
        <v>841.88160000000005</v>
      </c>
      <c r="O70" s="284">
        <f t="shared" si="20"/>
        <v>1870.8480000000002</v>
      </c>
      <c r="P70" s="284">
        <f t="shared" si="21"/>
        <v>2432.1024000000002</v>
      </c>
      <c r="Q70" s="284">
        <f t="shared" si="22"/>
        <v>4209.4080000000004</v>
      </c>
      <c r="R70" s="281">
        <f t="shared" si="30"/>
        <v>795.11040000000003</v>
      </c>
      <c r="S70" s="34"/>
    </row>
    <row r="71" spans="1:22" s="49" customFormat="1" ht="13.5" customHeight="1">
      <c r="A71" s="673"/>
      <c r="B71" s="136" t="s">
        <v>2931</v>
      </c>
      <c r="C71" s="136" t="s">
        <v>2893</v>
      </c>
      <c r="D71" s="48" t="s">
        <v>4</v>
      </c>
      <c r="E71" s="186">
        <v>3</v>
      </c>
      <c r="F71" s="266"/>
      <c r="G71" s="53">
        <v>60</v>
      </c>
      <c r="H71" s="53">
        <v>30</v>
      </c>
      <c r="I71" s="53">
        <v>3</v>
      </c>
      <c r="J71" s="124">
        <v>540.84396800000002</v>
      </c>
      <c r="K71" s="33">
        <f>L4</f>
        <v>0</v>
      </c>
      <c r="L71" s="77">
        <f t="shared" si="34"/>
        <v>540.84396800000002</v>
      </c>
      <c r="M71" s="265">
        <f t="shared" si="1"/>
        <v>811.26595199999997</v>
      </c>
      <c r="N71" s="265">
        <f t="shared" si="29"/>
        <v>973.51914240000008</v>
      </c>
      <c r="O71" s="284">
        <f t="shared" si="20"/>
        <v>2163.3758720000001</v>
      </c>
      <c r="P71" s="284">
        <f t="shared" si="21"/>
        <v>2812.3886336</v>
      </c>
      <c r="Q71" s="284">
        <f t="shared" si="22"/>
        <v>4867.5957120000003</v>
      </c>
      <c r="R71" s="281">
        <f t="shared" si="30"/>
        <v>919.43474560000004</v>
      </c>
      <c r="S71" s="34"/>
    </row>
    <row r="72" spans="1:22" s="49" customFormat="1" ht="28.5" customHeight="1">
      <c r="A72" s="673"/>
      <c r="B72" s="437" t="s">
        <v>2950</v>
      </c>
      <c r="C72" s="688" t="s">
        <v>2894</v>
      </c>
      <c r="D72" s="185" t="s">
        <v>4</v>
      </c>
      <c r="E72" s="186">
        <v>3</v>
      </c>
      <c r="F72" s="267"/>
      <c r="G72" s="187">
        <v>60</v>
      </c>
      <c r="H72" s="187">
        <v>30</v>
      </c>
      <c r="I72" s="187">
        <v>4</v>
      </c>
      <c r="J72" s="188">
        <v>614.17081600000006</v>
      </c>
      <c r="K72" s="189">
        <f>L4</f>
        <v>0</v>
      </c>
      <c r="L72" s="190">
        <f t="shared" si="34"/>
        <v>614.17081600000006</v>
      </c>
      <c r="M72" s="308">
        <f>L72*1.4</f>
        <v>859.83914240000001</v>
      </c>
      <c r="N72" s="308">
        <f t="shared" si="29"/>
        <v>1105.5074688000002</v>
      </c>
      <c r="O72" s="284">
        <f>L72*10</f>
        <v>6141.7081600000001</v>
      </c>
      <c r="P72" s="284">
        <f>L72*15</f>
        <v>9212.5622400000011</v>
      </c>
      <c r="Q72" s="284">
        <f>L72*20</f>
        <v>12283.41632</v>
      </c>
      <c r="R72" s="307">
        <f t="shared" si="30"/>
        <v>1044.0903872000001</v>
      </c>
      <c r="S72" s="34"/>
    </row>
    <row r="73" spans="1:22" s="49" customFormat="1" ht="13.5" customHeight="1">
      <c r="A73" s="673"/>
      <c r="B73" s="136" t="s">
        <v>1019</v>
      </c>
      <c r="C73" s="136" t="s">
        <v>1040</v>
      </c>
      <c r="D73" s="48" t="s">
        <v>4</v>
      </c>
      <c r="E73" s="186">
        <v>3</v>
      </c>
      <c r="F73" s="266"/>
      <c r="G73" s="53">
        <v>60</v>
      </c>
      <c r="H73" s="53">
        <v>32</v>
      </c>
      <c r="I73" s="53">
        <v>1.5</v>
      </c>
      <c r="J73" s="124">
        <v>293.00857600000001</v>
      </c>
      <c r="K73" s="33">
        <f>L4</f>
        <v>0</v>
      </c>
      <c r="L73" s="77">
        <f t="shared" si="34"/>
        <v>293.00857600000001</v>
      </c>
      <c r="M73" s="265">
        <f t="shared" si="1"/>
        <v>439.51286400000004</v>
      </c>
      <c r="N73" s="265">
        <f t="shared" si="29"/>
        <v>527.41543680000007</v>
      </c>
      <c r="O73" s="284">
        <f t="shared" si="20"/>
        <v>1172.034304</v>
      </c>
      <c r="P73" s="284">
        <f t="shared" si="21"/>
        <v>1523.6445952000001</v>
      </c>
      <c r="Q73" s="284">
        <f t="shared" si="22"/>
        <v>2637.0771840000002</v>
      </c>
      <c r="R73" s="281">
        <f t="shared" si="30"/>
        <v>498.11457919999998</v>
      </c>
      <c r="S73" s="34"/>
    </row>
    <row r="74" spans="1:22" s="49" customFormat="1" ht="13.5" customHeight="1">
      <c r="A74" s="673"/>
      <c r="B74" s="136" t="s">
        <v>2932</v>
      </c>
      <c r="C74" s="136" t="s">
        <v>2895</v>
      </c>
      <c r="D74" s="48" t="s">
        <v>4</v>
      </c>
      <c r="E74" s="186">
        <v>3</v>
      </c>
      <c r="F74" s="266"/>
      <c r="G74" s="53">
        <v>60</v>
      </c>
      <c r="H74" s="53">
        <v>32</v>
      </c>
      <c r="I74" s="53">
        <v>2</v>
      </c>
      <c r="J74" s="124">
        <v>394.58003200000002</v>
      </c>
      <c r="K74" s="33">
        <f>L4</f>
        <v>0</v>
      </c>
      <c r="L74" s="77">
        <f t="shared" si="34"/>
        <v>394.58003200000002</v>
      </c>
      <c r="M74" s="265">
        <f t="shared" si="1"/>
        <v>591.870048</v>
      </c>
      <c r="N74" s="265">
        <f t="shared" si="29"/>
        <v>710.24405760000002</v>
      </c>
      <c r="O74" s="284">
        <f t="shared" si="20"/>
        <v>1578.3201280000001</v>
      </c>
      <c r="P74" s="284">
        <f t="shared" si="21"/>
        <v>2051.8161664000004</v>
      </c>
      <c r="Q74" s="284">
        <f t="shared" si="22"/>
        <v>3551.220288</v>
      </c>
      <c r="R74" s="281">
        <f t="shared" si="30"/>
        <v>670.78605440000001</v>
      </c>
      <c r="S74" s="34"/>
    </row>
    <row r="75" spans="1:22" s="49" customFormat="1">
      <c r="A75" s="673"/>
      <c r="B75" s="136" t="s">
        <v>2933</v>
      </c>
      <c r="C75" s="136" t="s">
        <v>2807</v>
      </c>
      <c r="D75" s="48" t="s">
        <v>4</v>
      </c>
      <c r="E75" s="186">
        <v>3</v>
      </c>
      <c r="F75" s="266"/>
      <c r="G75" s="53">
        <v>60</v>
      </c>
      <c r="H75" s="53">
        <v>32</v>
      </c>
      <c r="I75" s="53">
        <v>2.5</v>
      </c>
      <c r="J75" s="124">
        <v>484.71852799999994</v>
      </c>
      <c r="K75" s="33">
        <f>L4</f>
        <v>0</v>
      </c>
      <c r="L75" s="77">
        <f t="shared" si="34"/>
        <v>484.71852799999994</v>
      </c>
      <c r="M75" s="265">
        <f t="shared" si="1"/>
        <v>727.07779199999993</v>
      </c>
      <c r="N75" s="265">
        <f t="shared" si="29"/>
        <v>872.49335039999994</v>
      </c>
      <c r="O75" s="284">
        <f t="shared" si="20"/>
        <v>1938.8741119999997</v>
      </c>
      <c r="P75" s="284">
        <f t="shared" si="21"/>
        <v>2520.5363455999995</v>
      </c>
      <c r="Q75" s="284">
        <f t="shared" si="22"/>
        <v>4362.4667519999994</v>
      </c>
      <c r="R75" s="281">
        <f t="shared" si="30"/>
        <v>824.02149759999986</v>
      </c>
      <c r="S75" s="34"/>
    </row>
    <row r="76" spans="1:22" s="49" customFormat="1" ht="13.5" customHeight="1">
      <c r="A76" s="673"/>
      <c r="B76" s="136" t="s">
        <v>2934</v>
      </c>
      <c r="C76" s="136" t="s">
        <v>2896</v>
      </c>
      <c r="D76" s="48" t="s">
        <v>4</v>
      </c>
      <c r="E76" s="186">
        <v>3</v>
      </c>
      <c r="F76" s="266"/>
      <c r="G76" s="53">
        <v>60</v>
      </c>
      <c r="H76" s="53">
        <v>32</v>
      </c>
      <c r="I76" s="53">
        <v>3</v>
      </c>
      <c r="J76" s="124">
        <v>560.87763200000006</v>
      </c>
      <c r="K76" s="33">
        <f>L4</f>
        <v>0</v>
      </c>
      <c r="L76" s="77">
        <f t="shared" si="34"/>
        <v>560.87763200000006</v>
      </c>
      <c r="M76" s="265">
        <f t="shared" si="1"/>
        <v>841.31644800000004</v>
      </c>
      <c r="N76" s="265">
        <f t="shared" si="29"/>
        <v>1009.5797376000002</v>
      </c>
      <c r="O76" s="284">
        <f t="shared" si="20"/>
        <v>2243.5105280000002</v>
      </c>
      <c r="P76" s="284">
        <f t="shared" si="21"/>
        <v>2916.5636864000003</v>
      </c>
      <c r="Q76" s="284">
        <f t="shared" si="22"/>
        <v>5047.8986880000002</v>
      </c>
      <c r="R76" s="281">
        <f t="shared" si="30"/>
        <v>953.49197440000012</v>
      </c>
      <c r="S76" s="34"/>
    </row>
    <row r="77" spans="1:22" s="457" customFormat="1" ht="28.5" customHeight="1">
      <c r="A77" s="584"/>
      <c r="B77" s="437" t="s">
        <v>2951</v>
      </c>
      <c r="C77" s="688" t="s">
        <v>2897</v>
      </c>
      <c r="D77" s="185" t="s">
        <v>4</v>
      </c>
      <c r="E77" s="186">
        <v>3</v>
      </c>
      <c r="F77" s="267"/>
      <c r="G77" s="187">
        <v>60</v>
      </c>
      <c r="H77" s="187">
        <v>32</v>
      </c>
      <c r="I77" s="187">
        <v>4</v>
      </c>
      <c r="J77" s="188">
        <v>637.79027200000007</v>
      </c>
      <c r="K77" s="189">
        <f>L4</f>
        <v>0</v>
      </c>
      <c r="L77" s="190">
        <f t="shared" si="34"/>
        <v>637.79027200000007</v>
      </c>
      <c r="M77" s="308">
        <f>L77*1.4</f>
        <v>892.90638080000008</v>
      </c>
      <c r="N77" s="308">
        <f t="shared" si="29"/>
        <v>1148.0224896000002</v>
      </c>
      <c r="O77" s="284">
        <f>L77*10</f>
        <v>6377.902720000001</v>
      </c>
      <c r="P77" s="284">
        <f>L77*15</f>
        <v>9566.854080000001</v>
      </c>
      <c r="Q77" s="284">
        <f>L77*20</f>
        <v>12755.805440000002</v>
      </c>
      <c r="R77" s="307">
        <f t="shared" si="30"/>
        <v>1084.2434624</v>
      </c>
      <c r="S77" s="34"/>
      <c r="U77" s="49"/>
      <c r="V77" s="49"/>
    </row>
    <row r="78" spans="1:22" s="457" customFormat="1">
      <c r="A78" s="584"/>
      <c r="B78" s="437" t="s">
        <v>3824</v>
      </c>
      <c r="C78" s="136" t="s">
        <v>3820</v>
      </c>
      <c r="D78" s="185" t="s">
        <v>4</v>
      </c>
      <c r="E78" s="186">
        <v>3</v>
      </c>
      <c r="F78" s="267"/>
      <c r="G78" s="187">
        <v>60</v>
      </c>
      <c r="H78" s="187">
        <v>40</v>
      </c>
      <c r="I78" s="53">
        <v>1.5</v>
      </c>
      <c r="J78" s="124">
        <v>333.89440000000002</v>
      </c>
      <c r="K78" s="189">
        <f>L4</f>
        <v>0</v>
      </c>
      <c r="L78" s="190">
        <f t="shared" si="34"/>
        <v>333.89440000000002</v>
      </c>
      <c r="M78" s="308">
        <f t="shared" ref="M78:M82" si="35">L78*1.4</f>
        <v>467.45215999999999</v>
      </c>
      <c r="N78" s="308">
        <f t="shared" si="29"/>
        <v>601.00992000000008</v>
      </c>
      <c r="O78" s="284">
        <f t="shared" ref="O78:O82" si="36">L78*10</f>
        <v>3338.9440000000004</v>
      </c>
      <c r="P78" s="284">
        <f t="shared" ref="P78:P82" si="37">L78*15</f>
        <v>5008.4160000000002</v>
      </c>
      <c r="Q78" s="284">
        <f t="shared" ref="Q78:Q82" si="38">L78*20</f>
        <v>6677.8880000000008</v>
      </c>
      <c r="R78" s="307">
        <f t="shared" si="30"/>
        <v>567.62048000000004</v>
      </c>
      <c r="S78" s="34"/>
      <c r="U78" s="49"/>
      <c r="V78" s="49"/>
    </row>
    <row r="79" spans="1:22" s="457" customFormat="1" ht="28.5" customHeight="1">
      <c r="A79" s="584"/>
      <c r="B79" s="437" t="s">
        <v>3825</v>
      </c>
      <c r="C79" s="136" t="s">
        <v>3821</v>
      </c>
      <c r="D79" s="185" t="s">
        <v>4</v>
      </c>
      <c r="E79" s="186">
        <v>3</v>
      </c>
      <c r="F79" s="267"/>
      <c r="G79" s="187">
        <v>60</v>
      </c>
      <c r="H79" s="187">
        <v>40</v>
      </c>
      <c r="I79" s="53">
        <v>2</v>
      </c>
      <c r="J79" s="124">
        <v>449.52320000000003</v>
      </c>
      <c r="K79" s="189">
        <f>L4</f>
        <v>0</v>
      </c>
      <c r="L79" s="190">
        <f t="shared" si="34"/>
        <v>449.52320000000003</v>
      </c>
      <c r="M79" s="308">
        <f t="shared" si="35"/>
        <v>629.33248000000003</v>
      </c>
      <c r="N79" s="308">
        <f t="shared" si="29"/>
        <v>809.14176000000009</v>
      </c>
      <c r="O79" s="284">
        <f t="shared" si="36"/>
        <v>4495.232</v>
      </c>
      <c r="P79" s="284">
        <f t="shared" si="37"/>
        <v>6742.8480000000009</v>
      </c>
      <c r="Q79" s="284">
        <f t="shared" si="38"/>
        <v>8990.4639999999999</v>
      </c>
      <c r="R79" s="307">
        <f t="shared" si="30"/>
        <v>764.18943999999999</v>
      </c>
      <c r="S79" s="34"/>
      <c r="U79" s="49"/>
      <c r="V79" s="49"/>
    </row>
    <row r="80" spans="1:22" s="457" customFormat="1">
      <c r="A80" s="584"/>
      <c r="B80" s="437" t="s">
        <v>3826</v>
      </c>
      <c r="C80" s="136" t="s">
        <v>3822</v>
      </c>
      <c r="D80" s="185" t="s">
        <v>4</v>
      </c>
      <c r="E80" s="186">
        <v>3</v>
      </c>
      <c r="F80" s="267"/>
      <c r="G80" s="187">
        <v>60</v>
      </c>
      <c r="H80" s="187">
        <v>40</v>
      </c>
      <c r="I80" s="53">
        <v>2.5</v>
      </c>
      <c r="J80" s="124">
        <v>596.33280000000002</v>
      </c>
      <c r="K80" s="189">
        <f>L4</f>
        <v>0</v>
      </c>
      <c r="L80" s="190">
        <f t="shared" si="34"/>
        <v>596.33280000000002</v>
      </c>
      <c r="M80" s="308">
        <f t="shared" si="35"/>
        <v>834.86591999999996</v>
      </c>
      <c r="N80" s="308">
        <f t="shared" si="29"/>
        <v>1073.39904</v>
      </c>
      <c r="O80" s="284">
        <f t="shared" si="36"/>
        <v>5963.3280000000004</v>
      </c>
      <c r="P80" s="284">
        <f t="shared" si="37"/>
        <v>8944.9920000000002</v>
      </c>
      <c r="Q80" s="284">
        <f t="shared" si="38"/>
        <v>11926.656000000001</v>
      </c>
      <c r="R80" s="307">
        <f t="shared" si="30"/>
        <v>1013.76576</v>
      </c>
      <c r="S80" s="34"/>
      <c r="U80" s="49"/>
      <c r="V80" s="49"/>
    </row>
    <row r="81" spans="1:22" s="457" customFormat="1" ht="28.5" customHeight="1">
      <c r="A81" s="584"/>
      <c r="B81" s="437" t="s">
        <v>3827</v>
      </c>
      <c r="C81" s="136" t="s">
        <v>3823</v>
      </c>
      <c r="D81" s="185" t="s">
        <v>4</v>
      </c>
      <c r="E81" s="186">
        <v>3</v>
      </c>
      <c r="F81" s="267"/>
      <c r="G81" s="187">
        <v>60</v>
      </c>
      <c r="H81" s="187">
        <v>40</v>
      </c>
      <c r="I81" s="53">
        <v>3</v>
      </c>
      <c r="J81" s="124">
        <v>665.19040000000007</v>
      </c>
      <c r="K81" s="189">
        <f>L4</f>
        <v>0</v>
      </c>
      <c r="L81" s="190">
        <f t="shared" si="34"/>
        <v>665.19040000000007</v>
      </c>
      <c r="M81" s="308">
        <f t="shared" si="35"/>
        <v>931.26656000000003</v>
      </c>
      <c r="N81" s="308">
        <f t="shared" si="29"/>
        <v>1197.3427200000001</v>
      </c>
      <c r="O81" s="284">
        <f t="shared" si="36"/>
        <v>6651.9040000000005</v>
      </c>
      <c r="P81" s="284">
        <f t="shared" si="37"/>
        <v>9977.8560000000016</v>
      </c>
      <c r="Q81" s="284">
        <f t="shared" si="38"/>
        <v>13303.808000000001</v>
      </c>
      <c r="R81" s="307">
        <f t="shared" si="30"/>
        <v>1130.8236800000002</v>
      </c>
      <c r="S81" s="34"/>
      <c r="U81" s="49"/>
      <c r="V81" s="49"/>
    </row>
    <row r="82" spans="1:22" s="457" customFormat="1" ht="28.5" customHeight="1">
      <c r="A82" s="584"/>
      <c r="B82" s="437" t="s">
        <v>3828</v>
      </c>
      <c r="C82" s="688" t="s">
        <v>3829</v>
      </c>
      <c r="D82" s="185" t="s">
        <v>4</v>
      </c>
      <c r="E82" s="186">
        <v>3</v>
      </c>
      <c r="F82" s="267"/>
      <c r="G82" s="187">
        <v>60</v>
      </c>
      <c r="H82" s="187">
        <v>40</v>
      </c>
      <c r="I82" s="187">
        <v>4</v>
      </c>
      <c r="J82" s="188">
        <v>732.74880000000007</v>
      </c>
      <c r="K82" s="189">
        <f>L4</f>
        <v>0</v>
      </c>
      <c r="L82" s="190">
        <f t="shared" si="34"/>
        <v>732.74880000000007</v>
      </c>
      <c r="M82" s="308">
        <f t="shared" si="35"/>
        <v>1025.8483200000001</v>
      </c>
      <c r="N82" s="308">
        <f t="shared" si="29"/>
        <v>1318.9478400000003</v>
      </c>
      <c r="O82" s="284">
        <f t="shared" si="36"/>
        <v>7327.4880000000012</v>
      </c>
      <c r="P82" s="284">
        <f t="shared" si="37"/>
        <v>10991.232000000002</v>
      </c>
      <c r="Q82" s="284">
        <f t="shared" si="38"/>
        <v>14654.976000000002</v>
      </c>
      <c r="R82" s="307">
        <f t="shared" si="30"/>
        <v>1245.6729600000001</v>
      </c>
      <c r="S82" s="34"/>
      <c r="U82" s="49"/>
      <c r="V82" s="49"/>
    </row>
    <row r="83" spans="1:22" s="49" customFormat="1">
      <c r="A83" s="673"/>
      <c r="B83" s="136" t="s">
        <v>1020</v>
      </c>
      <c r="C83" s="136" t="s">
        <v>1041</v>
      </c>
      <c r="D83" s="48" t="s">
        <v>4</v>
      </c>
      <c r="E83" s="186">
        <v>3</v>
      </c>
      <c r="F83" s="266"/>
      <c r="G83" s="53">
        <v>80</v>
      </c>
      <c r="H83" s="53">
        <v>40</v>
      </c>
      <c r="I83" s="187">
        <v>4</v>
      </c>
      <c r="J83" s="124">
        <v>382.40652799999998</v>
      </c>
      <c r="K83" s="33">
        <f>L4</f>
        <v>0</v>
      </c>
      <c r="L83" s="77">
        <f t="shared" si="34"/>
        <v>382.40652799999998</v>
      </c>
      <c r="M83" s="265">
        <f t="shared" si="1"/>
        <v>573.60979199999997</v>
      </c>
      <c r="N83" s="265">
        <f t="shared" ref="N83:N92" si="39">L83*1.8</f>
        <v>688.33175040000003</v>
      </c>
      <c r="O83" s="284">
        <f t="shared" si="20"/>
        <v>1529.6261119999999</v>
      </c>
      <c r="P83" s="284">
        <f t="shared" si="21"/>
        <v>1988.5139455999999</v>
      </c>
      <c r="Q83" s="284">
        <f t="shared" si="22"/>
        <v>3441.6587519999998</v>
      </c>
      <c r="R83" s="281">
        <f t="shared" ref="R83:R92" si="40">L83*1.7</f>
        <v>650.0910975999999</v>
      </c>
      <c r="S83" s="34"/>
    </row>
    <row r="84" spans="1:22" s="49" customFormat="1" ht="13.5" customHeight="1">
      <c r="A84" s="673"/>
      <c r="B84" s="136" t="s">
        <v>2935</v>
      </c>
      <c r="C84" s="136" t="s">
        <v>2898</v>
      </c>
      <c r="D84" s="48" t="s">
        <v>4</v>
      </c>
      <c r="E84" s="186">
        <v>3</v>
      </c>
      <c r="F84" s="266"/>
      <c r="G84" s="53">
        <v>80</v>
      </c>
      <c r="H84" s="53">
        <v>40</v>
      </c>
      <c r="I84" s="53">
        <v>2</v>
      </c>
      <c r="J84" s="124">
        <v>517.02963199999999</v>
      </c>
      <c r="K84" s="33">
        <f>L4</f>
        <v>0</v>
      </c>
      <c r="L84" s="77">
        <f t="shared" si="34"/>
        <v>517.02963199999999</v>
      </c>
      <c r="M84" s="265">
        <f t="shared" si="1"/>
        <v>775.54444799999999</v>
      </c>
      <c r="N84" s="265">
        <f t="shared" si="39"/>
        <v>930.65333759999999</v>
      </c>
      <c r="O84" s="284">
        <f t="shared" si="20"/>
        <v>2068.118528</v>
      </c>
      <c r="P84" s="284">
        <f t="shared" si="21"/>
        <v>2688.5540864</v>
      </c>
      <c r="Q84" s="284">
        <f t="shared" si="22"/>
        <v>4653.2666879999997</v>
      </c>
      <c r="R84" s="281">
        <f t="shared" si="40"/>
        <v>878.95037439999999</v>
      </c>
      <c r="S84" s="34"/>
    </row>
    <row r="85" spans="1:22" s="49" customFormat="1" ht="13.5" customHeight="1">
      <c r="A85" s="673"/>
      <c r="B85" s="136" t="s">
        <v>2936</v>
      </c>
      <c r="C85" s="136" t="s">
        <v>1042</v>
      </c>
      <c r="D85" s="48" t="s">
        <v>4</v>
      </c>
      <c r="E85" s="186">
        <v>3</v>
      </c>
      <c r="F85" s="266"/>
      <c r="G85" s="53">
        <v>80</v>
      </c>
      <c r="H85" s="53">
        <v>40</v>
      </c>
      <c r="I85" s="53">
        <v>2.5</v>
      </c>
      <c r="J85" s="124">
        <v>637.79027200000007</v>
      </c>
      <c r="K85" s="33">
        <f>L4</f>
        <v>0</v>
      </c>
      <c r="L85" s="77">
        <f t="shared" si="34"/>
        <v>637.79027200000007</v>
      </c>
      <c r="M85" s="265">
        <f t="shared" si="1"/>
        <v>956.68540800000005</v>
      </c>
      <c r="N85" s="265">
        <f t="shared" si="39"/>
        <v>1148.0224896000002</v>
      </c>
      <c r="O85" s="284">
        <f t="shared" si="20"/>
        <v>2551.1610880000003</v>
      </c>
      <c r="P85" s="284">
        <f t="shared" si="21"/>
        <v>3316.5094144000004</v>
      </c>
      <c r="Q85" s="284">
        <f t="shared" si="22"/>
        <v>5740.1124480000008</v>
      </c>
      <c r="R85" s="281">
        <f t="shared" si="40"/>
        <v>1084.2434624</v>
      </c>
      <c r="S85" s="34"/>
    </row>
    <row r="86" spans="1:22" s="49" customFormat="1" ht="13.5" customHeight="1">
      <c r="A86" s="673"/>
      <c r="B86" s="136" t="s">
        <v>2937</v>
      </c>
      <c r="C86" s="136" t="s">
        <v>2899</v>
      </c>
      <c r="D86" s="48" t="s">
        <v>4</v>
      </c>
      <c r="E86" s="186">
        <v>3</v>
      </c>
      <c r="F86" s="266"/>
      <c r="G86" s="53">
        <v>80</v>
      </c>
      <c r="H86" s="53">
        <v>40</v>
      </c>
      <c r="I86" s="53">
        <v>3</v>
      </c>
      <c r="J86" s="124">
        <v>741.15462400000001</v>
      </c>
      <c r="K86" s="33">
        <f>L4</f>
        <v>0</v>
      </c>
      <c r="L86" s="77">
        <f t="shared" si="34"/>
        <v>741.15462400000001</v>
      </c>
      <c r="M86" s="265">
        <f t="shared" si="1"/>
        <v>1111.7319360000001</v>
      </c>
      <c r="N86" s="265">
        <f t="shared" si="39"/>
        <v>1334.0783232000001</v>
      </c>
      <c r="O86" s="284">
        <f t="shared" si="20"/>
        <v>2964.6184960000001</v>
      </c>
      <c r="P86" s="284">
        <f t="shared" si="21"/>
        <v>3854.0040448</v>
      </c>
      <c r="Q86" s="284">
        <f t="shared" si="22"/>
        <v>6670.3916159999999</v>
      </c>
      <c r="R86" s="281">
        <f t="shared" si="40"/>
        <v>1259.9628608</v>
      </c>
      <c r="S86" s="34"/>
    </row>
    <row r="87" spans="1:22" s="49" customFormat="1" ht="28.5" customHeight="1">
      <c r="A87" s="673"/>
      <c r="B87" s="437" t="s">
        <v>2952</v>
      </c>
      <c r="C87" s="688" t="s">
        <v>2900</v>
      </c>
      <c r="D87" s="185" t="s">
        <v>4</v>
      </c>
      <c r="E87" s="186">
        <v>3</v>
      </c>
      <c r="F87" s="267"/>
      <c r="G87" s="187">
        <v>80</v>
      </c>
      <c r="H87" s="187">
        <v>40</v>
      </c>
      <c r="I87" s="187">
        <v>4</v>
      </c>
      <c r="J87" s="188">
        <v>878.72691200000008</v>
      </c>
      <c r="K87" s="189">
        <f>L4</f>
        <v>0</v>
      </c>
      <c r="L87" s="190">
        <f t="shared" si="34"/>
        <v>878.72691200000008</v>
      </c>
      <c r="M87" s="308">
        <f>L87*1.4</f>
        <v>1230.2176767999999</v>
      </c>
      <c r="N87" s="308">
        <f t="shared" si="39"/>
        <v>1581.7084416000002</v>
      </c>
      <c r="O87" s="284">
        <f>L87*10</f>
        <v>8787.2691200000008</v>
      </c>
      <c r="P87" s="284">
        <f>L87*15</f>
        <v>13180.903680000001</v>
      </c>
      <c r="Q87" s="284">
        <f>L87*20</f>
        <v>17574.538240000002</v>
      </c>
      <c r="R87" s="307">
        <f t="shared" si="40"/>
        <v>1493.8357504000001</v>
      </c>
      <c r="S87" s="34"/>
    </row>
    <row r="88" spans="1:22" s="49" customFormat="1" ht="13.5" customHeight="1">
      <c r="A88" s="673"/>
      <c r="B88" s="136" t="s">
        <v>2808</v>
      </c>
      <c r="C88" s="136" t="s">
        <v>2809</v>
      </c>
      <c r="D88" s="48" t="s">
        <v>4</v>
      </c>
      <c r="E88" s="186">
        <v>3</v>
      </c>
      <c r="F88" s="266"/>
      <c r="G88" s="53">
        <v>100</v>
      </c>
      <c r="H88" s="53">
        <v>40</v>
      </c>
      <c r="I88" s="53">
        <v>1.5</v>
      </c>
      <c r="J88" s="124">
        <v>432.06195200000002</v>
      </c>
      <c r="K88" s="33">
        <f>L4</f>
        <v>0</v>
      </c>
      <c r="L88" s="77">
        <f t="shared" si="34"/>
        <v>432.06195200000002</v>
      </c>
      <c r="M88" s="265">
        <f t="shared" si="1"/>
        <v>648.09292800000003</v>
      </c>
      <c r="N88" s="265">
        <f t="shared" si="39"/>
        <v>777.7115136000001</v>
      </c>
      <c r="O88" s="284">
        <f t="shared" si="20"/>
        <v>1728.2478080000001</v>
      </c>
      <c r="P88" s="284">
        <f t="shared" si="21"/>
        <v>2246.7221504000004</v>
      </c>
      <c r="Q88" s="284">
        <f t="shared" si="22"/>
        <v>3888.5575680000002</v>
      </c>
      <c r="R88" s="281">
        <f t="shared" si="40"/>
        <v>734.50531839999996</v>
      </c>
      <c r="S88" s="34"/>
    </row>
    <row r="89" spans="1:22" s="49" customFormat="1" ht="13.5" customHeight="1">
      <c r="A89" s="673"/>
      <c r="B89" s="136" t="s">
        <v>2938</v>
      </c>
      <c r="C89" s="136" t="s">
        <v>2948</v>
      </c>
      <c r="D89" s="48" t="s">
        <v>4</v>
      </c>
      <c r="E89" s="186">
        <v>3</v>
      </c>
      <c r="F89" s="266"/>
      <c r="G89" s="53">
        <v>100</v>
      </c>
      <c r="H89" s="53">
        <v>40</v>
      </c>
      <c r="I89" s="53">
        <v>2</v>
      </c>
      <c r="J89" s="124">
        <v>585.06873600000006</v>
      </c>
      <c r="K89" s="33">
        <f>L4</f>
        <v>0</v>
      </c>
      <c r="L89" s="77">
        <f t="shared" si="34"/>
        <v>585.06873600000006</v>
      </c>
      <c r="M89" s="265">
        <f t="shared" si="1"/>
        <v>877.60310400000003</v>
      </c>
      <c r="N89" s="265">
        <f t="shared" si="39"/>
        <v>1053.1237248000002</v>
      </c>
      <c r="O89" s="284">
        <f t="shared" si="20"/>
        <v>2340.2749440000002</v>
      </c>
      <c r="P89" s="284">
        <f t="shared" si="21"/>
        <v>3042.3574272000005</v>
      </c>
      <c r="Q89" s="284">
        <f t="shared" si="22"/>
        <v>5265.6186240000006</v>
      </c>
      <c r="R89" s="281">
        <f t="shared" si="40"/>
        <v>994.61685120000004</v>
      </c>
      <c r="S89" s="34"/>
    </row>
    <row r="90" spans="1:22" s="49" customFormat="1" ht="13.5" customHeight="1">
      <c r="A90" s="673"/>
      <c r="B90" s="136" t="s">
        <v>2939</v>
      </c>
      <c r="C90" s="136" t="s">
        <v>2810</v>
      </c>
      <c r="D90" s="48" t="s">
        <v>4</v>
      </c>
      <c r="E90" s="186">
        <v>3</v>
      </c>
      <c r="F90" s="266"/>
      <c r="G90" s="53">
        <v>100</v>
      </c>
      <c r="H90" s="53">
        <v>40</v>
      </c>
      <c r="I90" s="53">
        <v>2.5</v>
      </c>
      <c r="J90" s="124">
        <v>722.82291200000009</v>
      </c>
      <c r="K90" s="33">
        <f>L4</f>
        <v>0</v>
      </c>
      <c r="L90" s="77">
        <f t="shared" si="34"/>
        <v>722.82291200000009</v>
      </c>
      <c r="M90" s="265">
        <f t="shared" si="1"/>
        <v>1084.2343680000001</v>
      </c>
      <c r="N90" s="265">
        <f t="shared" si="39"/>
        <v>1301.0812416000001</v>
      </c>
      <c r="O90" s="284">
        <f t="shared" si="20"/>
        <v>2891.2916480000004</v>
      </c>
      <c r="P90" s="284">
        <f t="shared" si="21"/>
        <v>3758.6791424000007</v>
      </c>
      <c r="Q90" s="284">
        <f t="shared" si="22"/>
        <v>6505.4062080000003</v>
      </c>
      <c r="R90" s="281">
        <f t="shared" si="40"/>
        <v>1228.7989504000002</v>
      </c>
      <c r="S90" s="34"/>
    </row>
    <row r="91" spans="1:22" s="49" customFormat="1" ht="13.5" customHeight="1">
      <c r="A91" s="673"/>
      <c r="B91" s="136" t="s">
        <v>2884</v>
      </c>
      <c r="C91" s="136" t="s">
        <v>2885</v>
      </c>
      <c r="D91" s="48" t="s">
        <v>4</v>
      </c>
      <c r="E91" s="186">
        <v>3</v>
      </c>
      <c r="F91" s="266"/>
      <c r="G91" s="53">
        <v>100</v>
      </c>
      <c r="H91" s="53">
        <v>40</v>
      </c>
      <c r="I91" s="53">
        <v>3</v>
      </c>
      <c r="J91" s="124">
        <v>841.30995199999995</v>
      </c>
      <c r="K91" s="33">
        <f>L4</f>
        <v>0</v>
      </c>
      <c r="L91" s="77">
        <f t="shared" si="34"/>
        <v>841.30995199999995</v>
      </c>
      <c r="M91" s="265">
        <f t="shared" si="1"/>
        <v>1261.9649279999999</v>
      </c>
      <c r="N91" s="265">
        <f t="shared" si="39"/>
        <v>1514.3579135999998</v>
      </c>
      <c r="O91" s="284">
        <f t="shared" si="20"/>
        <v>3365.2398079999998</v>
      </c>
      <c r="P91" s="284">
        <f t="shared" si="21"/>
        <v>4374.8117504000002</v>
      </c>
      <c r="Q91" s="284">
        <f t="shared" si="22"/>
        <v>7571.7895679999992</v>
      </c>
      <c r="R91" s="281">
        <f t="shared" si="40"/>
        <v>1430.2269183999999</v>
      </c>
      <c r="S91" s="34"/>
    </row>
    <row r="92" spans="1:22" s="49" customFormat="1" ht="28.5" customHeight="1">
      <c r="A92" s="673"/>
      <c r="B92" s="437" t="s">
        <v>2953</v>
      </c>
      <c r="C92" s="688" t="s">
        <v>2901</v>
      </c>
      <c r="D92" s="185" t="s">
        <v>4</v>
      </c>
      <c r="E92" s="186">
        <v>3</v>
      </c>
      <c r="F92" s="267"/>
      <c r="G92" s="187">
        <v>100</v>
      </c>
      <c r="H92" s="187">
        <v>40</v>
      </c>
      <c r="I92" s="187">
        <v>4</v>
      </c>
      <c r="J92" s="188">
        <v>968.50163200000009</v>
      </c>
      <c r="K92" s="189">
        <f>L4</f>
        <v>0</v>
      </c>
      <c r="L92" s="190">
        <f t="shared" si="34"/>
        <v>968.50163200000009</v>
      </c>
      <c r="M92" s="308">
        <f>L92*1.4</f>
        <v>1355.9022848</v>
      </c>
      <c r="N92" s="308">
        <f t="shared" si="39"/>
        <v>1743.3029376000002</v>
      </c>
      <c r="O92" s="284">
        <f>L92*10</f>
        <v>9685.0163200000006</v>
      </c>
      <c r="P92" s="284">
        <f>L92*15</f>
        <v>14527.524480000002</v>
      </c>
      <c r="Q92" s="284">
        <f>L92*20</f>
        <v>19370.032640000001</v>
      </c>
      <c r="R92" s="307">
        <f t="shared" si="40"/>
        <v>1646.4527744000002</v>
      </c>
      <c r="S92" s="34"/>
    </row>
    <row r="93" spans="1:22" s="49" customFormat="1" ht="13.5" customHeight="1">
      <c r="A93" s="673"/>
      <c r="B93" s="136" t="s">
        <v>1021</v>
      </c>
      <c r="C93" s="136" t="s">
        <v>1043</v>
      </c>
      <c r="D93" s="48" t="s">
        <v>4</v>
      </c>
      <c r="E93" s="186">
        <v>3</v>
      </c>
      <c r="F93" s="266"/>
      <c r="G93" s="53">
        <v>100</v>
      </c>
      <c r="H93" s="53">
        <v>50</v>
      </c>
      <c r="I93" s="53">
        <v>1.5</v>
      </c>
      <c r="J93" s="124">
        <v>481.73036800000006</v>
      </c>
      <c r="K93" s="33">
        <f>L4</f>
        <v>0</v>
      </c>
      <c r="L93" s="77">
        <f t="shared" si="34"/>
        <v>481.73036800000006</v>
      </c>
      <c r="M93" s="265">
        <f t="shared" ref="M93:M96" si="41">L93*1.5</f>
        <v>722.59555200000011</v>
      </c>
      <c r="N93" s="265">
        <f t="shared" ref="N93:N97" si="42">L93*1.8</f>
        <v>867.11466240000016</v>
      </c>
      <c r="O93" s="284">
        <f t="shared" si="20"/>
        <v>1926.9214720000002</v>
      </c>
      <c r="P93" s="284">
        <f t="shared" si="21"/>
        <v>2504.9979136000002</v>
      </c>
      <c r="Q93" s="284">
        <f t="shared" si="22"/>
        <v>4335.5733120000004</v>
      </c>
      <c r="R93" s="281">
        <f t="shared" ref="R93:R97" si="43">L93*1.7</f>
        <v>818.94162560000007</v>
      </c>
      <c r="S93" s="34"/>
    </row>
    <row r="94" spans="1:22" s="49" customFormat="1" ht="13.5" customHeight="1">
      <c r="A94" s="673"/>
      <c r="B94" s="136" t="s">
        <v>2923</v>
      </c>
      <c r="C94" s="136" t="s">
        <v>2902</v>
      </c>
      <c r="D94" s="48" t="s">
        <v>4</v>
      </c>
      <c r="E94" s="186">
        <v>3</v>
      </c>
      <c r="F94" s="266"/>
      <c r="G94" s="53">
        <v>100</v>
      </c>
      <c r="H94" s="53">
        <v>50</v>
      </c>
      <c r="I94" s="53">
        <v>2</v>
      </c>
      <c r="J94" s="124">
        <v>653.09484800000007</v>
      </c>
      <c r="K94" s="33">
        <f>L4</f>
        <v>0</v>
      </c>
      <c r="L94" s="77">
        <f t="shared" si="34"/>
        <v>653.09484800000007</v>
      </c>
      <c r="M94" s="265">
        <f t="shared" si="41"/>
        <v>979.64227200000005</v>
      </c>
      <c r="N94" s="265">
        <f t="shared" si="42"/>
        <v>1175.5707264000002</v>
      </c>
      <c r="O94" s="284">
        <f t="shared" si="20"/>
        <v>2612.3793920000003</v>
      </c>
      <c r="P94" s="284">
        <f t="shared" si="21"/>
        <v>3396.0932096000006</v>
      </c>
      <c r="Q94" s="284">
        <f t="shared" si="22"/>
        <v>5877.8536320000003</v>
      </c>
      <c r="R94" s="281">
        <f t="shared" si="43"/>
        <v>1110.2612416000002</v>
      </c>
      <c r="S94" s="34"/>
    </row>
    <row r="95" spans="1:22" s="49" customFormat="1" ht="13.5" customHeight="1">
      <c r="A95" s="673"/>
      <c r="B95" s="136" t="s">
        <v>2940</v>
      </c>
      <c r="C95" s="136" t="s">
        <v>2811</v>
      </c>
      <c r="D95" s="48" t="s">
        <v>4</v>
      </c>
      <c r="E95" s="186">
        <v>3</v>
      </c>
      <c r="F95" s="266"/>
      <c r="G95" s="53">
        <v>100</v>
      </c>
      <c r="H95" s="53">
        <v>50</v>
      </c>
      <c r="I95" s="53">
        <v>2.5</v>
      </c>
      <c r="J95" s="124">
        <v>807.86854400000004</v>
      </c>
      <c r="K95" s="33">
        <f>L4</f>
        <v>0</v>
      </c>
      <c r="L95" s="77">
        <f t="shared" si="34"/>
        <v>807.86854400000004</v>
      </c>
      <c r="M95" s="265">
        <f t="shared" si="41"/>
        <v>1211.8028160000001</v>
      </c>
      <c r="N95" s="265">
        <f t="shared" si="42"/>
        <v>1454.1633792</v>
      </c>
      <c r="O95" s="284">
        <f t="shared" si="20"/>
        <v>3231.4741760000002</v>
      </c>
      <c r="P95" s="284">
        <f t="shared" si="21"/>
        <v>4200.9164288000002</v>
      </c>
      <c r="Q95" s="284">
        <f t="shared" si="22"/>
        <v>7270.8168960000003</v>
      </c>
      <c r="R95" s="281">
        <f t="shared" si="43"/>
        <v>1373.3765248</v>
      </c>
      <c r="S95" s="34"/>
    </row>
    <row r="96" spans="1:22" s="49" customFormat="1" ht="13.5" customHeight="1">
      <c r="A96" s="673"/>
      <c r="B96" s="136" t="s">
        <v>2941</v>
      </c>
      <c r="C96" s="136" t="s">
        <v>2903</v>
      </c>
      <c r="D96" s="48" t="s">
        <v>4</v>
      </c>
      <c r="E96" s="186">
        <v>3</v>
      </c>
      <c r="F96" s="266"/>
      <c r="G96" s="53">
        <v>100</v>
      </c>
      <c r="H96" s="53">
        <v>50</v>
      </c>
      <c r="I96" s="53">
        <v>3</v>
      </c>
      <c r="J96" s="124">
        <v>941.47827200000006</v>
      </c>
      <c r="K96" s="33">
        <f>L4</f>
        <v>0</v>
      </c>
      <c r="L96" s="77">
        <f t="shared" si="34"/>
        <v>941.47827200000006</v>
      </c>
      <c r="M96" s="265">
        <f t="shared" si="41"/>
        <v>1412.217408</v>
      </c>
      <c r="N96" s="265">
        <f t="shared" si="42"/>
        <v>1694.6608896000002</v>
      </c>
      <c r="O96" s="284">
        <f t="shared" si="20"/>
        <v>3765.9130880000002</v>
      </c>
      <c r="P96" s="284">
        <f t="shared" si="21"/>
        <v>4895.6870144000004</v>
      </c>
      <c r="Q96" s="284">
        <f t="shared" si="22"/>
        <v>8473.3044480000008</v>
      </c>
      <c r="R96" s="281">
        <f t="shared" si="43"/>
        <v>1600.5130624000001</v>
      </c>
      <c r="S96" s="34"/>
    </row>
    <row r="97" spans="1:22" s="49" customFormat="1" ht="28.5" customHeight="1">
      <c r="A97" s="673"/>
      <c r="B97" s="437" t="s">
        <v>2954</v>
      </c>
      <c r="C97" s="688" t="s">
        <v>2904</v>
      </c>
      <c r="D97" s="185" t="s">
        <v>4</v>
      </c>
      <c r="E97" s="186">
        <v>3</v>
      </c>
      <c r="F97" s="267"/>
      <c r="G97" s="187">
        <v>100</v>
      </c>
      <c r="H97" s="187">
        <v>50</v>
      </c>
      <c r="I97" s="187">
        <v>4</v>
      </c>
      <c r="J97" s="188">
        <v>1086.5989120000002</v>
      </c>
      <c r="K97" s="189">
        <f>L4</f>
        <v>0</v>
      </c>
      <c r="L97" s="190">
        <f t="shared" si="34"/>
        <v>1086.5989120000002</v>
      </c>
      <c r="M97" s="308">
        <f>L97*1.4</f>
        <v>1521.2384768000002</v>
      </c>
      <c r="N97" s="308">
        <f t="shared" si="42"/>
        <v>1955.8780416000004</v>
      </c>
      <c r="O97" s="284">
        <f>L97*10</f>
        <v>10865.989120000002</v>
      </c>
      <c r="P97" s="284">
        <f>L97*15</f>
        <v>16298.983680000003</v>
      </c>
      <c r="Q97" s="284">
        <f>L97*20</f>
        <v>21731.978240000004</v>
      </c>
      <c r="R97" s="307">
        <f t="shared" si="43"/>
        <v>1847.2181504000002</v>
      </c>
      <c r="S97" s="34"/>
    </row>
    <row r="98" spans="1:22" s="5" customFormat="1" ht="26.25" customHeight="1">
      <c r="A98" s="585"/>
      <c r="B98" s="1145" t="s">
        <v>3012</v>
      </c>
      <c r="C98" s="1145"/>
      <c r="D98" s="1145"/>
      <c r="E98" s="1145"/>
      <c r="F98" s="1145"/>
      <c r="G98" s="1145"/>
      <c r="H98" s="1145"/>
      <c r="I98" s="1145"/>
      <c r="J98" s="1145"/>
      <c r="K98" s="1145"/>
      <c r="L98" s="1145"/>
      <c r="M98" s="1145"/>
      <c r="N98" s="1145"/>
      <c r="O98" s="1145"/>
      <c r="P98" s="1145"/>
      <c r="Q98" s="1145"/>
      <c r="R98" s="1145"/>
      <c r="S98" s="1145"/>
      <c r="T98" s="49"/>
      <c r="U98" s="49"/>
      <c r="V98" s="49"/>
    </row>
    <row r="99" spans="1:22" s="49" customFormat="1" ht="13.5" customHeight="1">
      <c r="A99" s="673"/>
      <c r="B99" s="136" t="s">
        <v>2971</v>
      </c>
      <c r="C99" s="136" t="s">
        <v>3043</v>
      </c>
      <c r="D99" s="48" t="s">
        <v>4</v>
      </c>
      <c r="E99" s="186">
        <v>3</v>
      </c>
      <c r="F99" s="266"/>
      <c r="G99" s="53">
        <v>30</v>
      </c>
      <c r="H99" s="53">
        <v>30</v>
      </c>
      <c r="I99" s="53">
        <v>1.5</v>
      </c>
      <c r="J99" s="124">
        <v>223.18761920000006</v>
      </c>
      <c r="K99" s="33">
        <f>L4</f>
        <v>0</v>
      </c>
      <c r="L99" s="77">
        <f t="shared" ref="L99:L130" si="44">J99*(1-K99)</f>
        <v>223.18761920000006</v>
      </c>
      <c r="M99" s="265">
        <f t="shared" ref="M99:M105" si="45">L99*1.5</f>
        <v>334.78142880000007</v>
      </c>
      <c r="N99" s="265">
        <f t="shared" ref="N99:N153" si="46">L99*1.8</f>
        <v>401.73771456000009</v>
      </c>
      <c r="O99" s="284">
        <f>L99*4</f>
        <v>892.75047680000023</v>
      </c>
      <c r="P99" s="284">
        <f>L99*5.2</f>
        <v>1160.5756198400004</v>
      </c>
      <c r="Q99" s="284">
        <f>L99*9</f>
        <v>2008.6885728000004</v>
      </c>
      <c r="R99" s="281">
        <f t="shared" ref="R99:R153" si="47">L99*1.7</f>
        <v>379.4189526400001</v>
      </c>
      <c r="S99" s="34"/>
    </row>
    <row r="100" spans="1:22" s="268" customFormat="1" ht="25.5">
      <c r="A100" s="674"/>
      <c r="B100" s="437" t="s">
        <v>2972</v>
      </c>
      <c r="C100" s="437" t="s">
        <v>3044</v>
      </c>
      <c r="D100" s="185" t="s">
        <v>4</v>
      </c>
      <c r="E100" s="186">
        <v>3</v>
      </c>
      <c r="F100" s="267"/>
      <c r="G100" s="187">
        <v>30</v>
      </c>
      <c r="H100" s="187">
        <v>30</v>
      </c>
      <c r="I100" s="187">
        <v>2</v>
      </c>
      <c r="J100" s="188">
        <v>298.45001536000001</v>
      </c>
      <c r="K100" s="189">
        <f>L4</f>
        <v>0</v>
      </c>
      <c r="L100" s="190">
        <f t="shared" si="44"/>
        <v>298.45001536000001</v>
      </c>
      <c r="M100" s="308">
        <f t="shared" si="45"/>
        <v>447.67502304000004</v>
      </c>
      <c r="N100" s="308">
        <f t="shared" si="46"/>
        <v>537.21002764800005</v>
      </c>
      <c r="O100" s="284">
        <f t="shared" ref="O100:O155" si="48">L100*4</f>
        <v>1193.80006144</v>
      </c>
      <c r="P100" s="284">
        <f t="shared" ref="P100:P155" si="49">L100*5.2</f>
        <v>1551.9400798720001</v>
      </c>
      <c r="Q100" s="284">
        <f t="shared" ref="Q100:Q155" si="50">L100*9</f>
        <v>2686.0501382400003</v>
      </c>
      <c r="R100" s="307">
        <f t="shared" si="47"/>
        <v>507.36502611200001</v>
      </c>
      <c r="S100" s="686"/>
      <c r="U100" s="49"/>
      <c r="V100" s="49"/>
    </row>
    <row r="101" spans="1:22" s="49" customFormat="1" ht="13.5" customHeight="1">
      <c r="A101" s="673"/>
      <c r="B101" s="136" t="s">
        <v>2973</v>
      </c>
      <c r="C101" s="136" t="s">
        <v>3045</v>
      </c>
      <c r="D101" s="48" t="s">
        <v>4</v>
      </c>
      <c r="E101" s="186">
        <v>3</v>
      </c>
      <c r="F101" s="266"/>
      <c r="G101" s="53">
        <v>30</v>
      </c>
      <c r="H101" s="53">
        <v>30</v>
      </c>
      <c r="I101" s="53">
        <v>2.5</v>
      </c>
      <c r="J101" s="124">
        <v>363.96750208000003</v>
      </c>
      <c r="K101" s="33">
        <f>L4</f>
        <v>0</v>
      </c>
      <c r="L101" s="77">
        <f t="shared" si="44"/>
        <v>363.96750208000003</v>
      </c>
      <c r="M101" s="265">
        <f t="shared" si="45"/>
        <v>545.95125312000005</v>
      </c>
      <c r="N101" s="265">
        <f t="shared" si="46"/>
        <v>655.14150374400003</v>
      </c>
      <c r="O101" s="284">
        <f t="shared" si="48"/>
        <v>1455.8700083200001</v>
      </c>
      <c r="P101" s="284">
        <f t="shared" si="49"/>
        <v>1892.6310108160003</v>
      </c>
      <c r="Q101" s="284">
        <f t="shared" si="50"/>
        <v>3275.7075187200003</v>
      </c>
      <c r="R101" s="281">
        <f t="shared" si="47"/>
        <v>618.74475353600008</v>
      </c>
      <c r="S101" s="34"/>
    </row>
    <row r="102" spans="1:22" s="49" customFormat="1" ht="13.5" customHeight="1">
      <c r="A102" s="673"/>
      <c r="B102" s="136" t="s">
        <v>2974</v>
      </c>
      <c r="C102" s="136" t="s">
        <v>3046</v>
      </c>
      <c r="D102" s="48" t="s">
        <v>4</v>
      </c>
      <c r="E102" s="186">
        <v>3</v>
      </c>
      <c r="F102" s="266"/>
      <c r="G102" s="53">
        <v>40</v>
      </c>
      <c r="H102" s="53">
        <v>30</v>
      </c>
      <c r="I102" s="53">
        <v>1.5</v>
      </c>
      <c r="J102" s="124">
        <v>249.75327104000002</v>
      </c>
      <c r="K102" s="33">
        <f>L4</f>
        <v>0</v>
      </c>
      <c r="L102" s="77">
        <f t="shared" si="44"/>
        <v>249.75327104000002</v>
      </c>
      <c r="M102" s="265">
        <f t="shared" si="45"/>
        <v>374.62990655999999</v>
      </c>
      <c r="N102" s="265">
        <f t="shared" si="46"/>
        <v>449.55588787200003</v>
      </c>
      <c r="O102" s="284">
        <f t="shared" si="48"/>
        <v>999.01308416000006</v>
      </c>
      <c r="P102" s="284">
        <f t="shared" si="49"/>
        <v>1298.7170094080002</v>
      </c>
      <c r="Q102" s="284">
        <f t="shared" si="50"/>
        <v>2247.7794393600002</v>
      </c>
      <c r="R102" s="281">
        <f t="shared" si="47"/>
        <v>424.580560768</v>
      </c>
      <c r="S102" s="34"/>
    </row>
    <row r="103" spans="1:22" s="49" customFormat="1" ht="13.5" customHeight="1">
      <c r="A103" s="673"/>
      <c r="B103" s="136" t="s">
        <v>2975</v>
      </c>
      <c r="C103" s="136" t="s">
        <v>3047</v>
      </c>
      <c r="D103" s="48" t="s">
        <v>4</v>
      </c>
      <c r="E103" s="186">
        <v>3</v>
      </c>
      <c r="F103" s="266"/>
      <c r="G103" s="53">
        <v>40</v>
      </c>
      <c r="H103" s="53">
        <v>30</v>
      </c>
      <c r="I103" s="53">
        <v>2</v>
      </c>
      <c r="J103" s="124">
        <v>334.84398528000008</v>
      </c>
      <c r="K103" s="33">
        <f>L4</f>
        <v>0</v>
      </c>
      <c r="L103" s="77">
        <f t="shared" si="44"/>
        <v>334.84398528000008</v>
      </c>
      <c r="M103" s="265">
        <f t="shared" si="45"/>
        <v>502.26597792000013</v>
      </c>
      <c r="N103" s="265">
        <f t="shared" si="46"/>
        <v>602.7191735040002</v>
      </c>
      <c r="O103" s="284">
        <f t="shared" si="48"/>
        <v>1339.3759411200003</v>
      </c>
      <c r="P103" s="284">
        <f t="shared" si="49"/>
        <v>1741.1887234560004</v>
      </c>
      <c r="Q103" s="284">
        <f t="shared" si="50"/>
        <v>3013.5958675200009</v>
      </c>
      <c r="R103" s="281">
        <f t="shared" si="47"/>
        <v>569.23477497600015</v>
      </c>
      <c r="S103" s="34"/>
    </row>
    <row r="104" spans="1:22" s="49" customFormat="1" ht="13.5" customHeight="1">
      <c r="A104" s="673"/>
      <c r="B104" s="136" t="s">
        <v>2976</v>
      </c>
      <c r="C104" s="136" t="s">
        <v>3048</v>
      </c>
      <c r="D104" s="48" t="s">
        <v>4</v>
      </c>
      <c r="E104" s="186">
        <v>3</v>
      </c>
      <c r="F104" s="266"/>
      <c r="G104" s="53">
        <v>40</v>
      </c>
      <c r="H104" s="53">
        <v>30</v>
      </c>
      <c r="I104" s="53">
        <v>2.5</v>
      </c>
      <c r="J104" s="124">
        <v>409.46691520000013</v>
      </c>
      <c r="K104" s="33">
        <f>L4</f>
        <v>0</v>
      </c>
      <c r="L104" s="77">
        <f t="shared" si="44"/>
        <v>409.46691520000013</v>
      </c>
      <c r="M104" s="265">
        <f t="shared" si="45"/>
        <v>614.2003728000002</v>
      </c>
      <c r="N104" s="265">
        <f t="shared" si="46"/>
        <v>737.04044736000026</v>
      </c>
      <c r="O104" s="284">
        <f t="shared" si="48"/>
        <v>1637.8676608000005</v>
      </c>
      <c r="P104" s="284">
        <f t="shared" si="49"/>
        <v>2129.2279590400008</v>
      </c>
      <c r="Q104" s="284">
        <f t="shared" si="50"/>
        <v>3685.2022368000012</v>
      </c>
      <c r="R104" s="281">
        <f t="shared" si="47"/>
        <v>696.0937558400002</v>
      </c>
      <c r="S104" s="34"/>
    </row>
    <row r="105" spans="1:22" s="49" customFormat="1" ht="13.5" customHeight="1">
      <c r="A105" s="673"/>
      <c r="B105" s="136" t="s">
        <v>3328</v>
      </c>
      <c r="C105" s="136" t="s">
        <v>3329</v>
      </c>
      <c r="D105" s="48" t="s">
        <v>4</v>
      </c>
      <c r="E105" s="186">
        <v>3</v>
      </c>
      <c r="F105" s="266"/>
      <c r="G105" s="53">
        <v>40</v>
      </c>
      <c r="H105" s="53">
        <v>30</v>
      </c>
      <c r="I105" s="53">
        <v>3</v>
      </c>
      <c r="J105" s="124">
        <v>471.53684480000004</v>
      </c>
      <c r="K105" s="33">
        <f>L4</f>
        <v>0</v>
      </c>
      <c r="L105" s="77">
        <f t="shared" si="44"/>
        <v>471.53684480000004</v>
      </c>
      <c r="M105" s="265">
        <f t="shared" si="45"/>
        <v>707.30526720000012</v>
      </c>
      <c r="N105" s="265">
        <f t="shared" si="46"/>
        <v>848.76632064000012</v>
      </c>
      <c r="O105" s="284">
        <f t="shared" si="48"/>
        <v>1886.1473792000002</v>
      </c>
      <c r="P105" s="284">
        <f t="shared" si="49"/>
        <v>2451.9915929600002</v>
      </c>
      <c r="Q105" s="284">
        <f t="shared" si="50"/>
        <v>4243.8316032000002</v>
      </c>
      <c r="R105" s="281">
        <f t="shared" si="47"/>
        <v>801.61263616000008</v>
      </c>
      <c r="S105" s="34"/>
    </row>
    <row r="106" spans="1:22" s="49" customFormat="1" ht="13.5" customHeight="1">
      <c r="A106" s="673"/>
      <c r="B106" s="136" t="s">
        <v>2977</v>
      </c>
      <c r="C106" s="136" t="s">
        <v>3049</v>
      </c>
      <c r="D106" s="48" t="s">
        <v>4</v>
      </c>
      <c r="E106" s="186">
        <v>3</v>
      </c>
      <c r="F106" s="266"/>
      <c r="G106" s="53">
        <v>40</v>
      </c>
      <c r="H106" s="53">
        <v>40</v>
      </c>
      <c r="I106" s="53">
        <v>1.5</v>
      </c>
      <c r="J106" s="124">
        <v>302.89847616000003</v>
      </c>
      <c r="K106" s="33">
        <f>L4</f>
        <v>0</v>
      </c>
      <c r="L106" s="77">
        <f t="shared" si="44"/>
        <v>302.89847616000003</v>
      </c>
      <c r="M106" s="265">
        <f t="shared" ref="M106:M109" si="51">L106*1.5</f>
        <v>454.34771424000007</v>
      </c>
      <c r="N106" s="265">
        <f t="shared" si="46"/>
        <v>545.21725708800011</v>
      </c>
      <c r="O106" s="284">
        <f t="shared" si="48"/>
        <v>1211.5939046400001</v>
      </c>
      <c r="P106" s="284">
        <f t="shared" si="49"/>
        <v>1575.0720760320003</v>
      </c>
      <c r="Q106" s="284">
        <f t="shared" si="50"/>
        <v>2726.0862854400002</v>
      </c>
      <c r="R106" s="281">
        <f t="shared" si="47"/>
        <v>514.92740947200002</v>
      </c>
      <c r="S106" s="34"/>
    </row>
    <row r="107" spans="1:22" s="268" customFormat="1" ht="25.5">
      <c r="A107" s="674"/>
      <c r="B107" s="437" t="s">
        <v>2978</v>
      </c>
      <c r="C107" s="437" t="s">
        <v>3050</v>
      </c>
      <c r="D107" s="185" t="s">
        <v>4</v>
      </c>
      <c r="E107" s="186">
        <v>3</v>
      </c>
      <c r="F107" s="267"/>
      <c r="G107" s="187">
        <v>40</v>
      </c>
      <c r="H107" s="187">
        <v>40</v>
      </c>
      <c r="I107" s="187">
        <v>2</v>
      </c>
      <c r="J107" s="188">
        <v>407.6458265600001</v>
      </c>
      <c r="K107" s="189">
        <f>L4</f>
        <v>0</v>
      </c>
      <c r="L107" s="190">
        <f t="shared" si="44"/>
        <v>407.6458265600001</v>
      </c>
      <c r="M107" s="308">
        <f t="shared" si="51"/>
        <v>611.46873984000013</v>
      </c>
      <c r="N107" s="308">
        <f t="shared" si="46"/>
        <v>733.76248780800017</v>
      </c>
      <c r="O107" s="284">
        <f t="shared" si="48"/>
        <v>1630.5833062400004</v>
      </c>
      <c r="P107" s="284">
        <f t="shared" si="49"/>
        <v>2119.7582981120008</v>
      </c>
      <c r="Q107" s="284">
        <f t="shared" si="50"/>
        <v>3668.8124390400008</v>
      </c>
      <c r="R107" s="307">
        <f t="shared" si="47"/>
        <v>692.99790515200016</v>
      </c>
      <c r="S107" s="686"/>
      <c r="U107" s="49"/>
      <c r="V107" s="49"/>
    </row>
    <row r="108" spans="1:22" s="49" customFormat="1" ht="13.5" customHeight="1">
      <c r="A108" s="673"/>
      <c r="B108" s="136" t="s">
        <v>3042</v>
      </c>
      <c r="C108" s="136" t="s">
        <v>3051</v>
      </c>
      <c r="D108" s="48" t="s">
        <v>4</v>
      </c>
      <c r="E108" s="186">
        <v>3</v>
      </c>
      <c r="F108" s="266"/>
      <c r="G108" s="53">
        <v>40</v>
      </c>
      <c r="H108" s="53">
        <v>40</v>
      </c>
      <c r="I108" s="53">
        <v>2.5</v>
      </c>
      <c r="J108" s="124">
        <v>500.45184000000006</v>
      </c>
      <c r="K108" s="33">
        <f>L4</f>
        <v>0</v>
      </c>
      <c r="L108" s="77">
        <f t="shared" si="44"/>
        <v>500.45184000000006</v>
      </c>
      <c r="M108" s="265">
        <f t="shared" si="51"/>
        <v>750.67776000000003</v>
      </c>
      <c r="N108" s="265">
        <f t="shared" si="46"/>
        <v>900.81331200000011</v>
      </c>
      <c r="O108" s="284">
        <f t="shared" si="48"/>
        <v>2001.8073600000002</v>
      </c>
      <c r="P108" s="284">
        <f t="shared" si="49"/>
        <v>2602.3495680000005</v>
      </c>
      <c r="Q108" s="284">
        <f t="shared" si="50"/>
        <v>4504.0665600000002</v>
      </c>
      <c r="R108" s="281">
        <f t="shared" si="47"/>
        <v>850.76812800000005</v>
      </c>
      <c r="S108" s="34"/>
    </row>
    <row r="109" spans="1:22" s="268" customFormat="1" ht="25.5">
      <c r="A109" s="674"/>
      <c r="B109" s="437" t="s">
        <v>2979</v>
      </c>
      <c r="C109" s="437" t="s">
        <v>3052</v>
      </c>
      <c r="D109" s="185" t="s">
        <v>4</v>
      </c>
      <c r="E109" s="186">
        <v>3</v>
      </c>
      <c r="F109" s="267"/>
      <c r="G109" s="187">
        <v>40</v>
      </c>
      <c r="H109" s="187">
        <v>40</v>
      </c>
      <c r="I109" s="187">
        <v>3</v>
      </c>
      <c r="J109" s="188">
        <v>578.70304576000012</v>
      </c>
      <c r="K109" s="189">
        <f>L4</f>
        <v>0</v>
      </c>
      <c r="L109" s="190">
        <f t="shared" si="44"/>
        <v>578.70304576000012</v>
      </c>
      <c r="M109" s="308">
        <f t="shared" si="51"/>
        <v>868.05456864000018</v>
      </c>
      <c r="N109" s="308">
        <f t="shared" si="46"/>
        <v>1041.6654823680003</v>
      </c>
      <c r="O109" s="284">
        <f t="shared" si="48"/>
        <v>2314.8121830400005</v>
      </c>
      <c r="P109" s="284">
        <f t="shared" si="49"/>
        <v>3009.2558379520005</v>
      </c>
      <c r="Q109" s="284">
        <f t="shared" si="50"/>
        <v>5208.3274118400013</v>
      </c>
      <c r="R109" s="307">
        <f t="shared" si="47"/>
        <v>983.79517779200023</v>
      </c>
      <c r="S109" s="686"/>
      <c r="U109" s="49"/>
      <c r="V109" s="49"/>
    </row>
    <row r="110" spans="1:22" s="49" customFormat="1" ht="13.5" customHeight="1">
      <c r="A110" s="673"/>
      <c r="B110" s="136" t="s">
        <v>2980</v>
      </c>
      <c r="C110" s="136" t="s">
        <v>3053</v>
      </c>
      <c r="D110" s="48" t="s">
        <v>4</v>
      </c>
      <c r="E110" s="186">
        <v>3</v>
      </c>
      <c r="F110" s="266"/>
      <c r="G110" s="53">
        <v>45</v>
      </c>
      <c r="H110" s="53">
        <v>30</v>
      </c>
      <c r="I110" s="53">
        <v>1.5</v>
      </c>
      <c r="J110" s="124">
        <v>263.04304768000003</v>
      </c>
      <c r="K110" s="33">
        <f>L4</f>
        <v>0</v>
      </c>
      <c r="L110" s="77">
        <f t="shared" si="44"/>
        <v>263.04304768000003</v>
      </c>
      <c r="M110" s="265">
        <f t="shared" ref="M110:M113" si="52">L110*1.5</f>
        <v>394.56457152000007</v>
      </c>
      <c r="N110" s="265">
        <f t="shared" si="46"/>
        <v>473.47748582400004</v>
      </c>
      <c r="O110" s="284">
        <f t="shared" si="48"/>
        <v>1052.1721907200001</v>
      </c>
      <c r="P110" s="284">
        <f t="shared" si="49"/>
        <v>1367.8238479360002</v>
      </c>
      <c r="Q110" s="284">
        <f t="shared" si="50"/>
        <v>2367.3874291200004</v>
      </c>
      <c r="R110" s="281">
        <f t="shared" si="47"/>
        <v>447.17318105600003</v>
      </c>
      <c r="S110" s="34"/>
    </row>
    <row r="111" spans="1:22" s="49" customFormat="1" ht="13.5" customHeight="1">
      <c r="A111" s="673"/>
      <c r="B111" s="136" t="s">
        <v>2981</v>
      </c>
      <c r="C111" s="136" t="s">
        <v>3054</v>
      </c>
      <c r="D111" s="48" t="s">
        <v>4</v>
      </c>
      <c r="E111" s="186">
        <v>3</v>
      </c>
      <c r="F111" s="266"/>
      <c r="G111" s="53">
        <v>45</v>
      </c>
      <c r="H111" s="53">
        <v>30</v>
      </c>
      <c r="I111" s="53">
        <v>2</v>
      </c>
      <c r="J111" s="124">
        <v>353.04097024000004</v>
      </c>
      <c r="K111" s="33">
        <f>L4</f>
        <v>0</v>
      </c>
      <c r="L111" s="77">
        <f t="shared" si="44"/>
        <v>353.04097024000004</v>
      </c>
      <c r="M111" s="265">
        <f t="shared" si="52"/>
        <v>529.56145536000008</v>
      </c>
      <c r="N111" s="265">
        <f t="shared" si="46"/>
        <v>635.4737464320001</v>
      </c>
      <c r="O111" s="284">
        <f t="shared" si="48"/>
        <v>1412.1638809600001</v>
      </c>
      <c r="P111" s="284">
        <f t="shared" si="49"/>
        <v>1835.8130452480002</v>
      </c>
      <c r="Q111" s="284">
        <f t="shared" si="50"/>
        <v>3177.3687321600005</v>
      </c>
      <c r="R111" s="281">
        <f t="shared" si="47"/>
        <v>600.16964940800005</v>
      </c>
      <c r="S111" s="34"/>
    </row>
    <row r="112" spans="1:22" s="268" customFormat="1" ht="25.5">
      <c r="A112" s="674"/>
      <c r="B112" s="437" t="s">
        <v>3337</v>
      </c>
      <c r="C112" s="437" t="s">
        <v>3055</v>
      </c>
      <c r="D112" s="185" t="s">
        <v>4</v>
      </c>
      <c r="E112" s="186">
        <v>3</v>
      </c>
      <c r="F112" s="267"/>
      <c r="G112" s="187">
        <v>45</v>
      </c>
      <c r="H112" s="187">
        <v>30</v>
      </c>
      <c r="I112" s="187">
        <v>2.5</v>
      </c>
      <c r="J112" s="188">
        <v>432.2096710400001</v>
      </c>
      <c r="K112" s="189">
        <f>L4</f>
        <v>0</v>
      </c>
      <c r="L112" s="190">
        <f t="shared" si="44"/>
        <v>432.2096710400001</v>
      </c>
      <c r="M112" s="308">
        <f t="shared" si="52"/>
        <v>648.31450656000015</v>
      </c>
      <c r="N112" s="308">
        <f t="shared" si="46"/>
        <v>777.97740787200019</v>
      </c>
      <c r="O112" s="284">
        <f t="shared" si="48"/>
        <v>1728.8386841600004</v>
      </c>
      <c r="P112" s="284">
        <f t="shared" si="49"/>
        <v>2247.4902894080005</v>
      </c>
      <c r="Q112" s="284">
        <f t="shared" si="50"/>
        <v>3889.8870393600009</v>
      </c>
      <c r="R112" s="307">
        <f t="shared" si="47"/>
        <v>734.75644076800018</v>
      </c>
      <c r="S112" s="686"/>
      <c r="U112" s="49"/>
      <c r="V112" s="49"/>
    </row>
    <row r="113" spans="1:22" s="49" customFormat="1" ht="13.5" customHeight="1">
      <c r="A113" s="673"/>
      <c r="B113" s="136" t="s">
        <v>3335</v>
      </c>
      <c r="C113" s="136" t="s">
        <v>3336</v>
      </c>
      <c r="D113" s="48" t="s">
        <v>4</v>
      </c>
      <c r="E113" s="186">
        <v>3</v>
      </c>
      <c r="F113" s="266"/>
      <c r="G113" s="53">
        <v>45</v>
      </c>
      <c r="H113" s="53">
        <v>30</v>
      </c>
      <c r="I113" s="53">
        <v>3</v>
      </c>
      <c r="J113" s="124">
        <v>528.826368</v>
      </c>
      <c r="K113" s="33">
        <f>L4</f>
        <v>0</v>
      </c>
      <c r="L113" s="77">
        <f t="shared" si="44"/>
        <v>528.826368</v>
      </c>
      <c r="M113" s="265">
        <f t="shared" si="52"/>
        <v>793.239552</v>
      </c>
      <c r="N113" s="265">
        <f t="shared" si="46"/>
        <v>951.8874624</v>
      </c>
      <c r="O113" s="284">
        <f t="shared" si="48"/>
        <v>2115.305472</v>
      </c>
      <c r="P113" s="284">
        <f t="shared" si="49"/>
        <v>2749.8971136</v>
      </c>
      <c r="Q113" s="284">
        <f t="shared" si="50"/>
        <v>4759.437312</v>
      </c>
      <c r="R113" s="281">
        <f t="shared" si="47"/>
        <v>899.0048256</v>
      </c>
      <c r="S113" s="34"/>
    </row>
    <row r="114" spans="1:22" s="49" customFormat="1" ht="28.5" customHeight="1">
      <c r="A114" s="673"/>
      <c r="B114" s="437" t="s">
        <v>3090</v>
      </c>
      <c r="C114" s="688" t="s">
        <v>3092</v>
      </c>
      <c r="D114" s="185" t="s">
        <v>4</v>
      </c>
      <c r="E114" s="186">
        <v>3</v>
      </c>
      <c r="F114" s="267"/>
      <c r="G114" s="187">
        <v>45</v>
      </c>
      <c r="H114" s="187">
        <v>30</v>
      </c>
      <c r="I114" s="187">
        <v>4</v>
      </c>
      <c r="J114" s="188">
        <v>702.750272</v>
      </c>
      <c r="K114" s="189">
        <f>L4</f>
        <v>0</v>
      </c>
      <c r="L114" s="190">
        <f t="shared" si="44"/>
        <v>702.750272</v>
      </c>
      <c r="M114" s="308">
        <f>L114*1.4</f>
        <v>983.85038079999993</v>
      </c>
      <c r="N114" s="308">
        <f t="shared" si="46"/>
        <v>1264.9504896000001</v>
      </c>
      <c r="O114" s="284">
        <f>L114*10</f>
        <v>7027.5027200000004</v>
      </c>
      <c r="P114" s="284">
        <f>L114*15</f>
        <v>10541.254080000001</v>
      </c>
      <c r="Q114" s="284">
        <f>L114*20</f>
        <v>14055.005440000001</v>
      </c>
      <c r="R114" s="307">
        <f t="shared" si="47"/>
        <v>1194.6754624</v>
      </c>
      <c r="S114" s="34"/>
    </row>
    <row r="115" spans="1:22" s="49" customFormat="1" ht="13.5" customHeight="1">
      <c r="A115" s="673"/>
      <c r="B115" s="136" t="s">
        <v>2982</v>
      </c>
      <c r="C115" s="438" t="s">
        <v>3056</v>
      </c>
      <c r="D115" s="48" t="s">
        <v>4</v>
      </c>
      <c r="E115" s="186">
        <v>3</v>
      </c>
      <c r="F115" s="266"/>
      <c r="G115" s="53">
        <v>50</v>
      </c>
      <c r="H115" s="53">
        <v>50</v>
      </c>
      <c r="I115" s="53">
        <v>1.5</v>
      </c>
      <c r="J115" s="124">
        <v>276.31892288</v>
      </c>
      <c r="K115" s="33">
        <f>L4</f>
        <v>0</v>
      </c>
      <c r="L115" s="77">
        <f t="shared" si="44"/>
        <v>276.31892288</v>
      </c>
      <c r="M115" s="265">
        <f t="shared" ref="M115:M118" si="53">L115*1.5</f>
        <v>414.47838432000003</v>
      </c>
      <c r="N115" s="265">
        <f t="shared" si="46"/>
        <v>497.37406118400003</v>
      </c>
      <c r="O115" s="284">
        <f t="shared" si="48"/>
        <v>1105.27569152</v>
      </c>
      <c r="P115" s="284">
        <f t="shared" si="49"/>
        <v>1436.858398976</v>
      </c>
      <c r="Q115" s="284">
        <f t="shared" si="50"/>
        <v>2486.8703059200002</v>
      </c>
      <c r="R115" s="281">
        <f t="shared" si="47"/>
        <v>469.74216889600001</v>
      </c>
      <c r="S115" s="34"/>
    </row>
    <row r="116" spans="1:22" s="49" customFormat="1" ht="13.5" customHeight="1">
      <c r="A116" s="673"/>
      <c r="B116" s="136" t="s">
        <v>2983</v>
      </c>
      <c r="C116" s="438" t="s">
        <v>3057</v>
      </c>
      <c r="D116" s="48" t="s">
        <v>4</v>
      </c>
      <c r="E116" s="186">
        <v>3</v>
      </c>
      <c r="F116" s="266"/>
      <c r="G116" s="53">
        <v>50</v>
      </c>
      <c r="H116" s="53">
        <v>50</v>
      </c>
      <c r="I116" s="53">
        <v>2</v>
      </c>
      <c r="J116" s="124">
        <v>371.25185664000009</v>
      </c>
      <c r="K116" s="33">
        <f>L4</f>
        <v>0</v>
      </c>
      <c r="L116" s="77">
        <f t="shared" si="44"/>
        <v>371.25185664000009</v>
      </c>
      <c r="M116" s="265">
        <f t="shared" si="53"/>
        <v>556.8777849600001</v>
      </c>
      <c r="N116" s="265">
        <f t="shared" si="46"/>
        <v>668.25334195200014</v>
      </c>
      <c r="O116" s="284">
        <f t="shared" si="48"/>
        <v>1485.0074265600003</v>
      </c>
      <c r="P116" s="284">
        <f t="shared" si="49"/>
        <v>1930.5096545280005</v>
      </c>
      <c r="Q116" s="284">
        <f t="shared" si="50"/>
        <v>3341.2667097600006</v>
      </c>
      <c r="R116" s="281">
        <f t="shared" si="47"/>
        <v>631.12815628800013</v>
      </c>
      <c r="S116" s="34"/>
    </row>
    <row r="117" spans="1:22" s="49" customFormat="1" ht="13.5" customHeight="1">
      <c r="A117" s="673"/>
      <c r="B117" s="136" t="s">
        <v>2983</v>
      </c>
      <c r="C117" s="438" t="s">
        <v>3058</v>
      </c>
      <c r="D117" s="48" t="s">
        <v>4</v>
      </c>
      <c r="E117" s="186">
        <v>3</v>
      </c>
      <c r="F117" s="266"/>
      <c r="G117" s="53">
        <v>50</v>
      </c>
      <c r="H117" s="53">
        <v>50</v>
      </c>
      <c r="I117" s="53">
        <v>2.5</v>
      </c>
      <c r="J117" s="124">
        <v>454.95242688000002</v>
      </c>
      <c r="K117" s="33">
        <f>L4</f>
        <v>0</v>
      </c>
      <c r="L117" s="77">
        <f t="shared" si="44"/>
        <v>454.95242688000002</v>
      </c>
      <c r="M117" s="265">
        <f t="shared" si="53"/>
        <v>682.42864032</v>
      </c>
      <c r="N117" s="265">
        <f t="shared" si="46"/>
        <v>818.914368384</v>
      </c>
      <c r="O117" s="284">
        <f t="shared" si="48"/>
        <v>1819.8097075200001</v>
      </c>
      <c r="P117" s="284">
        <f t="shared" si="49"/>
        <v>2365.7526197760003</v>
      </c>
      <c r="Q117" s="284">
        <f t="shared" si="50"/>
        <v>4094.5718419200002</v>
      </c>
      <c r="R117" s="281">
        <f t="shared" si="47"/>
        <v>773.41912569600004</v>
      </c>
      <c r="S117" s="34"/>
    </row>
    <row r="118" spans="1:22" s="49" customFormat="1" ht="13.5" customHeight="1">
      <c r="A118" s="673"/>
      <c r="B118" s="136" t="s">
        <v>3087</v>
      </c>
      <c r="C118" s="438" t="s">
        <v>3088</v>
      </c>
      <c r="D118" s="48" t="s">
        <v>4</v>
      </c>
      <c r="E118" s="186">
        <v>3</v>
      </c>
      <c r="F118" s="266"/>
      <c r="G118" s="53">
        <v>50</v>
      </c>
      <c r="H118" s="53">
        <v>50</v>
      </c>
      <c r="I118" s="53">
        <v>3</v>
      </c>
      <c r="J118" s="124">
        <v>555.5379200000001</v>
      </c>
      <c r="K118" s="33">
        <f>L4</f>
        <v>0</v>
      </c>
      <c r="L118" s="77">
        <f t="shared" si="44"/>
        <v>555.5379200000001</v>
      </c>
      <c r="M118" s="265">
        <f t="shared" si="53"/>
        <v>833.30688000000009</v>
      </c>
      <c r="N118" s="265">
        <f t="shared" si="46"/>
        <v>999.96825600000022</v>
      </c>
      <c r="O118" s="284">
        <f t="shared" si="48"/>
        <v>2222.1516800000004</v>
      </c>
      <c r="P118" s="284">
        <f t="shared" si="49"/>
        <v>2888.7971840000005</v>
      </c>
      <c r="Q118" s="284">
        <f t="shared" si="50"/>
        <v>4999.8412800000006</v>
      </c>
      <c r="R118" s="281">
        <f t="shared" si="47"/>
        <v>944.41446400000018</v>
      </c>
      <c r="S118" s="34"/>
    </row>
    <row r="119" spans="1:22" s="49" customFormat="1" ht="28.5" customHeight="1">
      <c r="A119" s="673"/>
      <c r="B119" s="437" t="s">
        <v>3091</v>
      </c>
      <c r="C119" s="689" t="s">
        <v>3093</v>
      </c>
      <c r="D119" s="185" t="s">
        <v>4</v>
      </c>
      <c r="E119" s="186">
        <v>3</v>
      </c>
      <c r="F119" s="267"/>
      <c r="G119" s="187">
        <v>50</v>
      </c>
      <c r="H119" s="187">
        <v>50</v>
      </c>
      <c r="I119" s="187">
        <v>4</v>
      </c>
      <c r="J119" s="188">
        <v>781.09203200000002</v>
      </c>
      <c r="K119" s="189">
        <f>L4</f>
        <v>0</v>
      </c>
      <c r="L119" s="190">
        <f t="shared" si="44"/>
        <v>781.09203200000002</v>
      </c>
      <c r="M119" s="308">
        <f>L119*1.4</f>
        <v>1093.5288447999999</v>
      </c>
      <c r="N119" s="308">
        <f t="shared" si="46"/>
        <v>1405.9656576</v>
      </c>
      <c r="O119" s="284">
        <f>L119*10</f>
        <v>7810.9203200000002</v>
      </c>
      <c r="P119" s="284">
        <f>L119*15</f>
        <v>11716.38048</v>
      </c>
      <c r="Q119" s="284">
        <f>L119*20</f>
        <v>15621.84064</v>
      </c>
      <c r="R119" s="307">
        <f t="shared" si="47"/>
        <v>1327.8564544000001</v>
      </c>
      <c r="S119" s="34"/>
    </row>
    <row r="120" spans="1:22" s="49" customFormat="1" ht="13.5" customHeight="1">
      <c r="A120" s="673"/>
      <c r="B120" s="136" t="s">
        <v>2984</v>
      </c>
      <c r="C120" s="136" t="s">
        <v>3059</v>
      </c>
      <c r="D120" s="48" t="s">
        <v>4</v>
      </c>
      <c r="E120" s="186">
        <v>3</v>
      </c>
      <c r="F120" s="266"/>
      <c r="G120" s="53">
        <v>50</v>
      </c>
      <c r="H120" s="53">
        <v>50</v>
      </c>
      <c r="I120" s="53">
        <v>1.5</v>
      </c>
      <c r="J120" s="124">
        <v>382.59543168000005</v>
      </c>
      <c r="K120" s="33">
        <f>L4</f>
        <v>0</v>
      </c>
      <c r="L120" s="77">
        <f t="shared" si="44"/>
        <v>382.59543168000005</v>
      </c>
      <c r="M120" s="265">
        <f t="shared" ref="M120:M123" si="54">L120*1.5</f>
        <v>573.89314752000007</v>
      </c>
      <c r="N120" s="265">
        <f t="shared" si="46"/>
        <v>688.67177702400011</v>
      </c>
      <c r="O120" s="284">
        <f t="shared" si="48"/>
        <v>1530.3817267200002</v>
      </c>
      <c r="P120" s="284">
        <f t="shared" si="49"/>
        <v>1989.4962447360003</v>
      </c>
      <c r="Q120" s="284">
        <f t="shared" si="50"/>
        <v>3443.3588851200002</v>
      </c>
      <c r="R120" s="281">
        <f t="shared" si="47"/>
        <v>650.41223385600006</v>
      </c>
      <c r="S120" s="34"/>
    </row>
    <row r="121" spans="1:22" s="49" customFormat="1" ht="13.5" customHeight="1">
      <c r="A121" s="673"/>
      <c r="B121" s="136" t="s">
        <v>2985</v>
      </c>
      <c r="C121" s="136" t="s">
        <v>3060</v>
      </c>
      <c r="D121" s="48" t="s">
        <v>4</v>
      </c>
      <c r="E121" s="186">
        <v>3</v>
      </c>
      <c r="F121" s="266"/>
      <c r="G121" s="53">
        <v>50</v>
      </c>
      <c r="H121" s="53">
        <v>50</v>
      </c>
      <c r="I121" s="53">
        <v>2</v>
      </c>
      <c r="J121" s="124">
        <v>516.82773631999999</v>
      </c>
      <c r="K121" s="33">
        <f>L4</f>
        <v>0</v>
      </c>
      <c r="L121" s="77">
        <f t="shared" si="44"/>
        <v>516.82773631999999</v>
      </c>
      <c r="M121" s="265">
        <f t="shared" si="54"/>
        <v>775.24160447999998</v>
      </c>
      <c r="N121" s="265">
        <f t="shared" si="46"/>
        <v>930.28992537600004</v>
      </c>
      <c r="O121" s="284">
        <f t="shared" si="48"/>
        <v>2067.3109452799999</v>
      </c>
      <c r="P121" s="284">
        <f t="shared" si="49"/>
        <v>2687.5042288640002</v>
      </c>
      <c r="Q121" s="284">
        <f t="shared" si="50"/>
        <v>4651.4496268799994</v>
      </c>
      <c r="R121" s="281">
        <f t="shared" si="47"/>
        <v>878.60715174399991</v>
      </c>
      <c r="S121" s="34"/>
    </row>
    <row r="122" spans="1:22" s="49" customFormat="1" ht="13.5" customHeight="1">
      <c r="A122" s="673"/>
      <c r="B122" s="136" t="s">
        <v>2985</v>
      </c>
      <c r="C122" s="136" t="s">
        <v>3061</v>
      </c>
      <c r="D122" s="48" t="s">
        <v>4</v>
      </c>
      <c r="E122" s="186">
        <v>3</v>
      </c>
      <c r="F122" s="266"/>
      <c r="G122" s="53">
        <v>50</v>
      </c>
      <c r="H122" s="53">
        <v>50</v>
      </c>
      <c r="I122" s="53">
        <v>2.5</v>
      </c>
      <c r="J122" s="124">
        <v>636.93617792000009</v>
      </c>
      <c r="K122" s="33">
        <f>L4</f>
        <v>0</v>
      </c>
      <c r="L122" s="77">
        <f t="shared" si="44"/>
        <v>636.93617792000009</v>
      </c>
      <c r="M122" s="265">
        <f t="shared" si="54"/>
        <v>955.40426688000014</v>
      </c>
      <c r="N122" s="265">
        <f t="shared" si="46"/>
        <v>1146.4851202560003</v>
      </c>
      <c r="O122" s="284">
        <f t="shared" si="48"/>
        <v>2547.7447116800004</v>
      </c>
      <c r="P122" s="284">
        <f t="shared" si="49"/>
        <v>3312.0681251840006</v>
      </c>
      <c r="Q122" s="284">
        <f t="shared" si="50"/>
        <v>5732.4256012800006</v>
      </c>
      <c r="R122" s="281">
        <f t="shared" si="47"/>
        <v>1082.7915024640001</v>
      </c>
      <c r="S122" s="34"/>
    </row>
    <row r="123" spans="1:22" s="268" customFormat="1" ht="25.5">
      <c r="A123" s="674"/>
      <c r="B123" s="437" t="s">
        <v>2986</v>
      </c>
      <c r="C123" s="437" t="s">
        <v>3062</v>
      </c>
      <c r="D123" s="185" t="s">
        <v>4</v>
      </c>
      <c r="E123" s="186">
        <v>3</v>
      </c>
      <c r="F123" s="267"/>
      <c r="G123" s="187">
        <v>50</v>
      </c>
      <c r="H123" s="187">
        <v>50</v>
      </c>
      <c r="I123" s="187">
        <v>3</v>
      </c>
      <c r="J123" s="188">
        <v>739.45929791999993</v>
      </c>
      <c r="K123" s="189">
        <f>L4</f>
        <v>0</v>
      </c>
      <c r="L123" s="190">
        <f t="shared" si="44"/>
        <v>739.45929791999993</v>
      </c>
      <c r="M123" s="308">
        <f t="shared" si="54"/>
        <v>1109.18894688</v>
      </c>
      <c r="N123" s="308">
        <f t="shared" si="46"/>
        <v>1331.0267362559998</v>
      </c>
      <c r="O123" s="284">
        <f t="shared" si="48"/>
        <v>2957.8371916799997</v>
      </c>
      <c r="P123" s="284">
        <f t="shared" si="49"/>
        <v>3845.1883491839999</v>
      </c>
      <c r="Q123" s="284">
        <f t="shared" si="50"/>
        <v>6655.1336812799991</v>
      </c>
      <c r="R123" s="307">
        <f t="shared" si="47"/>
        <v>1257.0808064639998</v>
      </c>
      <c r="S123" s="686"/>
      <c r="U123" s="49"/>
      <c r="V123" s="49"/>
    </row>
    <row r="124" spans="1:22" s="49" customFormat="1" ht="28.5" customHeight="1">
      <c r="A124" s="673"/>
      <c r="B124" s="437" t="s">
        <v>2987</v>
      </c>
      <c r="C124" s="688" t="s">
        <v>3063</v>
      </c>
      <c r="D124" s="185" t="s">
        <v>4</v>
      </c>
      <c r="E124" s="186">
        <v>3</v>
      </c>
      <c r="F124" s="267"/>
      <c r="G124" s="187">
        <v>50</v>
      </c>
      <c r="H124" s="187">
        <v>50</v>
      </c>
      <c r="I124" s="187">
        <v>4</v>
      </c>
      <c r="J124" s="188">
        <v>846.72280896000007</v>
      </c>
      <c r="K124" s="189">
        <f>L4</f>
        <v>0</v>
      </c>
      <c r="L124" s="190">
        <f t="shared" si="44"/>
        <v>846.72280896000007</v>
      </c>
      <c r="M124" s="308">
        <f>L124*1.4</f>
        <v>1185.4119325439999</v>
      </c>
      <c r="N124" s="308">
        <f t="shared" si="46"/>
        <v>1524.1010561280002</v>
      </c>
      <c r="O124" s="284">
        <f>L124*10</f>
        <v>8467.2280896000011</v>
      </c>
      <c r="P124" s="284">
        <f>L124*15</f>
        <v>12700.842134400002</v>
      </c>
      <c r="Q124" s="284">
        <f>L124*20</f>
        <v>16934.456179200002</v>
      </c>
      <c r="R124" s="307">
        <f t="shared" si="47"/>
        <v>1439.4287752320001</v>
      </c>
      <c r="S124" s="34"/>
    </row>
    <row r="125" spans="1:22" s="49" customFormat="1" ht="13.5" customHeight="1">
      <c r="A125" s="673"/>
      <c r="B125" s="136" t="s">
        <v>3008</v>
      </c>
      <c r="C125" s="136" t="s">
        <v>3064</v>
      </c>
      <c r="D125" s="48" t="s">
        <v>4</v>
      </c>
      <c r="E125" s="186">
        <v>3</v>
      </c>
      <c r="F125" s="266"/>
      <c r="G125" s="53">
        <v>60</v>
      </c>
      <c r="H125" s="53">
        <v>30</v>
      </c>
      <c r="I125" s="53">
        <v>1.5</v>
      </c>
      <c r="J125" s="124">
        <v>344.32697599999995</v>
      </c>
      <c r="K125" s="33">
        <f>L4</f>
        <v>0</v>
      </c>
      <c r="L125" s="77">
        <f t="shared" si="44"/>
        <v>344.32697599999995</v>
      </c>
      <c r="M125" s="265">
        <f t="shared" ref="M125:M128" si="55">L125*1.5</f>
        <v>516.49046399999997</v>
      </c>
      <c r="N125" s="265">
        <f t="shared" ref="N125:N129" si="56">L125*1.8</f>
        <v>619.78855679999992</v>
      </c>
      <c r="O125" s="284">
        <f t="shared" si="48"/>
        <v>1377.3079039999998</v>
      </c>
      <c r="P125" s="284">
        <f t="shared" si="49"/>
        <v>1790.5002751999998</v>
      </c>
      <c r="Q125" s="284">
        <f t="shared" si="50"/>
        <v>3098.9427839999994</v>
      </c>
      <c r="R125" s="281">
        <f t="shared" ref="R125:R129" si="57">L125*1.7</f>
        <v>585.35585919999994</v>
      </c>
      <c r="S125" s="34"/>
    </row>
    <row r="126" spans="1:22" s="49" customFormat="1" ht="13.5" customHeight="1">
      <c r="A126" s="673"/>
      <c r="B126" s="136" t="s">
        <v>3009</v>
      </c>
      <c r="C126" s="136" t="s">
        <v>3065</v>
      </c>
      <c r="D126" s="48" t="s">
        <v>4</v>
      </c>
      <c r="E126" s="186">
        <v>3</v>
      </c>
      <c r="F126" s="266"/>
      <c r="G126" s="53">
        <v>60</v>
      </c>
      <c r="H126" s="53">
        <v>30</v>
      </c>
      <c r="I126" s="53">
        <v>2</v>
      </c>
      <c r="J126" s="124">
        <v>464.42502400000001</v>
      </c>
      <c r="K126" s="33">
        <f>L4</f>
        <v>0</v>
      </c>
      <c r="L126" s="77">
        <f t="shared" si="44"/>
        <v>464.42502400000001</v>
      </c>
      <c r="M126" s="265">
        <f t="shared" si="55"/>
        <v>696.63753599999995</v>
      </c>
      <c r="N126" s="265">
        <f t="shared" si="56"/>
        <v>835.96504320000008</v>
      </c>
      <c r="O126" s="284">
        <f t="shared" si="48"/>
        <v>1857.700096</v>
      </c>
      <c r="P126" s="284">
        <f t="shared" si="49"/>
        <v>2415.0101248000001</v>
      </c>
      <c r="Q126" s="284">
        <f t="shared" si="50"/>
        <v>4179.8252160000002</v>
      </c>
      <c r="R126" s="281">
        <f t="shared" si="57"/>
        <v>789.5225408</v>
      </c>
      <c r="S126" s="34"/>
    </row>
    <row r="127" spans="1:22" s="49" customFormat="1" ht="13.5" customHeight="1">
      <c r="A127" s="673"/>
      <c r="B127" s="136" t="s">
        <v>3010</v>
      </c>
      <c r="C127" s="136" t="s">
        <v>3066</v>
      </c>
      <c r="D127" s="48" t="s">
        <v>4</v>
      </c>
      <c r="E127" s="186">
        <v>3</v>
      </c>
      <c r="F127" s="266"/>
      <c r="G127" s="53">
        <v>60</v>
      </c>
      <c r="H127" s="53">
        <v>30</v>
      </c>
      <c r="I127" s="53">
        <v>2.5</v>
      </c>
      <c r="J127" s="124">
        <v>571.46611199999995</v>
      </c>
      <c r="K127" s="33">
        <f>L4</f>
        <v>0</v>
      </c>
      <c r="L127" s="77">
        <f t="shared" si="44"/>
        <v>571.46611199999995</v>
      </c>
      <c r="M127" s="265">
        <f t="shared" si="55"/>
        <v>857.19916799999987</v>
      </c>
      <c r="N127" s="265">
        <f t="shared" si="56"/>
        <v>1028.6390016</v>
      </c>
      <c r="O127" s="284">
        <f t="shared" si="48"/>
        <v>2285.8644479999998</v>
      </c>
      <c r="P127" s="284">
        <f t="shared" si="49"/>
        <v>2971.6237824</v>
      </c>
      <c r="Q127" s="284">
        <f t="shared" si="50"/>
        <v>5143.1950079999997</v>
      </c>
      <c r="R127" s="281">
        <f t="shared" si="57"/>
        <v>971.49239039999986</v>
      </c>
      <c r="S127" s="34"/>
    </row>
    <row r="128" spans="1:22" s="49" customFormat="1" ht="13.5" customHeight="1">
      <c r="A128" s="673"/>
      <c r="B128" s="136" t="s">
        <v>3011</v>
      </c>
      <c r="C128" s="136" t="s">
        <v>3067</v>
      </c>
      <c r="D128" s="48" t="s">
        <v>4</v>
      </c>
      <c r="E128" s="186">
        <v>3</v>
      </c>
      <c r="F128" s="266"/>
      <c r="G128" s="53">
        <v>60</v>
      </c>
      <c r="H128" s="53">
        <v>30</v>
      </c>
      <c r="I128" s="53">
        <v>3</v>
      </c>
      <c r="J128" s="124">
        <v>662.37113600000009</v>
      </c>
      <c r="K128" s="33">
        <f>L4</f>
        <v>0</v>
      </c>
      <c r="L128" s="77">
        <f t="shared" si="44"/>
        <v>662.37113600000009</v>
      </c>
      <c r="M128" s="265">
        <f t="shared" si="55"/>
        <v>993.55670400000008</v>
      </c>
      <c r="N128" s="265">
        <f t="shared" si="56"/>
        <v>1192.2680448000001</v>
      </c>
      <c r="O128" s="284">
        <f t="shared" si="48"/>
        <v>2649.4845440000004</v>
      </c>
      <c r="P128" s="284">
        <f t="shared" si="49"/>
        <v>3444.3299072000004</v>
      </c>
      <c r="Q128" s="284">
        <f t="shared" si="50"/>
        <v>5961.3402240000005</v>
      </c>
      <c r="R128" s="281">
        <f t="shared" si="57"/>
        <v>1126.0309312000002</v>
      </c>
      <c r="S128" s="34"/>
    </row>
    <row r="129" spans="1:22" s="49" customFormat="1" ht="28.5" customHeight="1">
      <c r="A129" s="673"/>
      <c r="B129" s="437" t="s">
        <v>3094</v>
      </c>
      <c r="C129" s="688" t="s">
        <v>3095</v>
      </c>
      <c r="D129" s="185" t="s">
        <v>4</v>
      </c>
      <c r="E129" s="186">
        <v>3</v>
      </c>
      <c r="F129" s="267"/>
      <c r="G129" s="187">
        <v>60</v>
      </c>
      <c r="H129" s="187">
        <v>30</v>
      </c>
      <c r="I129" s="187">
        <v>4</v>
      </c>
      <c r="J129" s="188">
        <v>818.88576</v>
      </c>
      <c r="K129" s="189">
        <f>L4</f>
        <v>0</v>
      </c>
      <c r="L129" s="190">
        <f t="shared" si="44"/>
        <v>818.88576</v>
      </c>
      <c r="M129" s="308">
        <f>L129*1.4</f>
        <v>1146.4400639999999</v>
      </c>
      <c r="N129" s="308">
        <f t="shared" si="56"/>
        <v>1473.9943680000001</v>
      </c>
      <c r="O129" s="284">
        <f>L129*10</f>
        <v>8188.8576000000003</v>
      </c>
      <c r="P129" s="284">
        <f>L129*15</f>
        <v>12283.286400000001</v>
      </c>
      <c r="Q129" s="284">
        <f>L129*20</f>
        <v>16377.715200000001</v>
      </c>
      <c r="R129" s="307">
        <f t="shared" si="57"/>
        <v>1392.1057920000001</v>
      </c>
      <c r="S129" s="34"/>
    </row>
    <row r="130" spans="1:22" s="49" customFormat="1" ht="13.5" customHeight="1">
      <c r="A130" s="673"/>
      <c r="B130" s="136" t="s">
        <v>2988</v>
      </c>
      <c r="C130" s="136" t="s">
        <v>3068</v>
      </c>
      <c r="D130" s="48" t="s">
        <v>4</v>
      </c>
      <c r="E130" s="186">
        <v>3</v>
      </c>
      <c r="F130" s="266"/>
      <c r="G130" s="53">
        <v>60</v>
      </c>
      <c r="H130" s="53">
        <v>30</v>
      </c>
      <c r="I130" s="53">
        <v>1.5</v>
      </c>
      <c r="J130" s="124">
        <v>302.89847616000003</v>
      </c>
      <c r="K130" s="33">
        <f>L4</f>
        <v>0</v>
      </c>
      <c r="L130" s="77">
        <f t="shared" si="44"/>
        <v>302.89847616000003</v>
      </c>
      <c r="M130" s="265">
        <f t="shared" ref="M130:M132" si="58">L130*1.5</f>
        <v>454.34771424000007</v>
      </c>
      <c r="N130" s="265">
        <f t="shared" si="46"/>
        <v>545.21725708800011</v>
      </c>
      <c r="O130" s="284">
        <f t="shared" si="48"/>
        <v>1211.5939046400001</v>
      </c>
      <c r="P130" s="284">
        <f t="shared" si="49"/>
        <v>1575.0720760320003</v>
      </c>
      <c r="Q130" s="284">
        <f t="shared" si="50"/>
        <v>2726.0862854400002</v>
      </c>
      <c r="R130" s="281">
        <f t="shared" si="47"/>
        <v>514.92740947200002</v>
      </c>
      <c r="S130" s="34"/>
    </row>
    <row r="131" spans="1:22" s="49" customFormat="1" ht="13.5" customHeight="1">
      <c r="A131" s="673"/>
      <c r="B131" s="136" t="s">
        <v>2989</v>
      </c>
      <c r="C131" s="136" t="s">
        <v>3069</v>
      </c>
      <c r="D131" s="48" t="s">
        <v>4</v>
      </c>
      <c r="E131" s="186">
        <v>3</v>
      </c>
      <c r="F131" s="266"/>
      <c r="G131" s="53">
        <v>60</v>
      </c>
      <c r="H131" s="53">
        <v>30</v>
      </c>
      <c r="I131" s="53">
        <v>2</v>
      </c>
      <c r="J131" s="124">
        <v>407.6458265600001</v>
      </c>
      <c r="K131" s="33">
        <f>L4</f>
        <v>0</v>
      </c>
      <c r="L131" s="77">
        <f t="shared" ref="L131:L156" si="59">J131*(1-K131)</f>
        <v>407.6458265600001</v>
      </c>
      <c r="M131" s="265">
        <f t="shared" si="58"/>
        <v>611.46873984000013</v>
      </c>
      <c r="N131" s="265">
        <f t="shared" si="46"/>
        <v>733.76248780800017</v>
      </c>
      <c r="O131" s="284">
        <f t="shared" si="48"/>
        <v>1630.5833062400004</v>
      </c>
      <c r="P131" s="284">
        <f t="shared" si="49"/>
        <v>2119.7582981120008</v>
      </c>
      <c r="Q131" s="284">
        <f t="shared" si="50"/>
        <v>3668.8124390400008</v>
      </c>
      <c r="R131" s="281">
        <f t="shared" si="47"/>
        <v>692.99790515200016</v>
      </c>
      <c r="S131" s="34"/>
    </row>
    <row r="132" spans="1:22" s="49" customFormat="1" ht="13.5" customHeight="1">
      <c r="A132" s="673"/>
      <c r="B132" s="136" t="s">
        <v>2990</v>
      </c>
      <c r="C132" s="136" t="s">
        <v>3070</v>
      </c>
      <c r="D132" s="48" t="s">
        <v>4</v>
      </c>
      <c r="E132" s="186">
        <v>3</v>
      </c>
      <c r="F132" s="266"/>
      <c r="G132" s="53">
        <v>60</v>
      </c>
      <c r="H132" s="53">
        <v>30</v>
      </c>
      <c r="I132" s="53">
        <v>2.5</v>
      </c>
      <c r="J132" s="124">
        <v>500.45184000000006</v>
      </c>
      <c r="K132" s="33">
        <f>L4</f>
        <v>0</v>
      </c>
      <c r="L132" s="77">
        <f t="shared" si="59"/>
        <v>500.45184000000006</v>
      </c>
      <c r="M132" s="265">
        <f t="shared" si="58"/>
        <v>750.67776000000003</v>
      </c>
      <c r="N132" s="265">
        <f t="shared" si="46"/>
        <v>900.81331200000011</v>
      </c>
      <c r="O132" s="284">
        <f t="shared" si="48"/>
        <v>2001.8073600000002</v>
      </c>
      <c r="P132" s="284">
        <f t="shared" si="49"/>
        <v>2602.3495680000005</v>
      </c>
      <c r="Q132" s="284">
        <f t="shared" si="50"/>
        <v>4504.0665600000002</v>
      </c>
      <c r="R132" s="281">
        <f t="shared" si="47"/>
        <v>850.76812800000005</v>
      </c>
      <c r="S132" s="34"/>
    </row>
    <row r="133" spans="1:22" s="49" customFormat="1" ht="13.5" customHeight="1">
      <c r="A133" s="673"/>
      <c r="B133" s="136" t="s">
        <v>2991</v>
      </c>
      <c r="C133" s="136" t="s">
        <v>3071</v>
      </c>
      <c r="D133" s="48" t="s">
        <v>4</v>
      </c>
      <c r="E133" s="186">
        <v>3</v>
      </c>
      <c r="F133" s="266"/>
      <c r="G133" s="53">
        <v>60</v>
      </c>
      <c r="H133" s="53">
        <v>32</v>
      </c>
      <c r="I133" s="53">
        <v>1.5</v>
      </c>
      <c r="J133" s="124">
        <v>313.51917632000004</v>
      </c>
      <c r="K133" s="33">
        <f>L4</f>
        <v>0</v>
      </c>
      <c r="L133" s="77">
        <f t="shared" si="59"/>
        <v>313.51917632000004</v>
      </c>
      <c r="M133" s="265">
        <f t="shared" ref="M133:M141" si="60">L133*1.5</f>
        <v>470.27876448000006</v>
      </c>
      <c r="N133" s="265">
        <f t="shared" si="46"/>
        <v>564.33451737600012</v>
      </c>
      <c r="O133" s="284">
        <f t="shared" si="48"/>
        <v>1254.0767052800002</v>
      </c>
      <c r="P133" s="284">
        <f t="shared" si="49"/>
        <v>1630.2997168640002</v>
      </c>
      <c r="Q133" s="284">
        <f t="shared" si="50"/>
        <v>2821.6725868800004</v>
      </c>
      <c r="R133" s="281">
        <f t="shared" si="47"/>
        <v>532.98259974400003</v>
      </c>
      <c r="S133" s="34"/>
    </row>
    <row r="134" spans="1:22" s="49" customFormat="1" ht="13.5" customHeight="1">
      <c r="A134" s="673"/>
      <c r="B134" s="136" t="s">
        <v>2992</v>
      </c>
      <c r="C134" s="136" t="s">
        <v>3072</v>
      </c>
      <c r="D134" s="48" t="s">
        <v>4</v>
      </c>
      <c r="E134" s="186">
        <v>3</v>
      </c>
      <c r="F134" s="266"/>
      <c r="G134" s="53">
        <v>60</v>
      </c>
      <c r="H134" s="53">
        <v>32</v>
      </c>
      <c r="I134" s="53">
        <v>2</v>
      </c>
      <c r="J134" s="124">
        <v>422.20063424</v>
      </c>
      <c r="K134" s="33">
        <f>L4</f>
        <v>0</v>
      </c>
      <c r="L134" s="77">
        <f t="shared" si="59"/>
        <v>422.20063424</v>
      </c>
      <c r="M134" s="265">
        <f t="shared" si="60"/>
        <v>633.30095136</v>
      </c>
      <c r="N134" s="265">
        <f t="shared" si="46"/>
        <v>759.96114163200002</v>
      </c>
      <c r="O134" s="284">
        <f t="shared" si="48"/>
        <v>1688.80253696</v>
      </c>
      <c r="P134" s="284">
        <f t="shared" si="49"/>
        <v>2195.4432980480001</v>
      </c>
      <c r="Q134" s="284">
        <f t="shared" si="50"/>
        <v>3799.80570816</v>
      </c>
      <c r="R134" s="281">
        <f t="shared" si="47"/>
        <v>717.74107820799998</v>
      </c>
      <c r="S134" s="34"/>
    </row>
    <row r="135" spans="1:22" s="49" customFormat="1" ht="13.5" customHeight="1">
      <c r="A135" s="673"/>
      <c r="B135" s="136" t="s">
        <v>2993</v>
      </c>
      <c r="C135" s="136" t="s">
        <v>3073</v>
      </c>
      <c r="D135" s="48" t="s">
        <v>4</v>
      </c>
      <c r="E135" s="186">
        <v>3</v>
      </c>
      <c r="F135" s="266"/>
      <c r="G135" s="53">
        <v>60</v>
      </c>
      <c r="H135" s="53">
        <v>32</v>
      </c>
      <c r="I135" s="53">
        <v>2.5</v>
      </c>
      <c r="J135" s="124">
        <v>518.64882495999996</v>
      </c>
      <c r="K135" s="33">
        <f>L4</f>
        <v>0</v>
      </c>
      <c r="L135" s="77">
        <f t="shared" si="59"/>
        <v>518.64882495999996</v>
      </c>
      <c r="M135" s="265">
        <f t="shared" si="60"/>
        <v>777.97323743999993</v>
      </c>
      <c r="N135" s="265">
        <f t="shared" si="46"/>
        <v>933.5678849279999</v>
      </c>
      <c r="O135" s="284">
        <f t="shared" si="48"/>
        <v>2074.5952998399998</v>
      </c>
      <c r="P135" s="284">
        <f t="shared" si="49"/>
        <v>2696.9738897919997</v>
      </c>
      <c r="Q135" s="284">
        <f t="shared" si="50"/>
        <v>4667.8394246399994</v>
      </c>
      <c r="R135" s="281">
        <f t="shared" si="47"/>
        <v>881.70300243199995</v>
      </c>
      <c r="S135" s="34"/>
    </row>
    <row r="136" spans="1:22" s="49" customFormat="1" ht="13.5" customHeight="1">
      <c r="A136" s="673"/>
      <c r="B136" s="136" t="s">
        <v>3330</v>
      </c>
      <c r="C136" s="136" t="s">
        <v>3331</v>
      </c>
      <c r="D136" s="48" t="s">
        <v>4</v>
      </c>
      <c r="E136" s="186">
        <v>3</v>
      </c>
      <c r="F136" s="266"/>
      <c r="G136" s="53">
        <v>60</v>
      </c>
      <c r="H136" s="53">
        <v>32</v>
      </c>
      <c r="I136" s="53">
        <v>3</v>
      </c>
      <c r="J136" s="124">
        <v>608.9480319999999</v>
      </c>
      <c r="K136" s="33">
        <f>L4</f>
        <v>0</v>
      </c>
      <c r="L136" s="77">
        <f t="shared" si="59"/>
        <v>608.9480319999999</v>
      </c>
      <c r="M136" s="265">
        <f t="shared" si="60"/>
        <v>913.4220479999999</v>
      </c>
      <c r="N136" s="265">
        <f t="shared" si="46"/>
        <v>1096.1064575999999</v>
      </c>
      <c r="O136" s="284">
        <f t="shared" si="48"/>
        <v>2435.7921279999996</v>
      </c>
      <c r="P136" s="284">
        <f t="shared" si="49"/>
        <v>3166.5297663999995</v>
      </c>
      <c r="Q136" s="284">
        <f t="shared" si="50"/>
        <v>5480.5322879999994</v>
      </c>
      <c r="R136" s="281">
        <f t="shared" si="47"/>
        <v>1035.2116543999998</v>
      </c>
      <c r="S136" s="34"/>
    </row>
    <row r="137" spans="1:22" s="49" customFormat="1" ht="13.5" customHeight="1">
      <c r="A137" s="673"/>
      <c r="B137" s="136" t="s">
        <v>3835</v>
      </c>
      <c r="C137" s="136" t="s">
        <v>3830</v>
      </c>
      <c r="D137" s="48" t="s">
        <v>4</v>
      </c>
      <c r="E137" s="186">
        <v>3</v>
      </c>
      <c r="F137" s="266"/>
      <c r="G137" s="53">
        <v>60</v>
      </c>
      <c r="H137" s="53">
        <v>40</v>
      </c>
      <c r="I137" s="53">
        <v>1.5</v>
      </c>
      <c r="J137" s="124">
        <v>357.28000000000003</v>
      </c>
      <c r="K137" s="33">
        <f>L4</f>
        <v>0</v>
      </c>
      <c r="L137" s="77">
        <f t="shared" si="59"/>
        <v>357.28000000000003</v>
      </c>
      <c r="M137" s="265">
        <f t="shared" si="60"/>
        <v>535.92000000000007</v>
      </c>
      <c r="N137" s="265">
        <f t="shared" si="46"/>
        <v>643.10400000000004</v>
      </c>
      <c r="O137" s="284">
        <f t="shared" si="48"/>
        <v>1429.1200000000001</v>
      </c>
      <c r="P137" s="284">
        <f t="shared" si="49"/>
        <v>1857.8560000000002</v>
      </c>
      <c r="Q137" s="284">
        <f t="shared" si="50"/>
        <v>3215.5200000000004</v>
      </c>
      <c r="R137" s="281">
        <f t="shared" si="47"/>
        <v>607.37600000000009</v>
      </c>
      <c r="S137" s="34"/>
    </row>
    <row r="138" spans="1:22" s="49" customFormat="1" ht="13.5" customHeight="1">
      <c r="A138" s="673"/>
      <c r="B138" s="136" t="s">
        <v>3836</v>
      </c>
      <c r="C138" s="136" t="s">
        <v>3831</v>
      </c>
      <c r="D138" s="48" t="s">
        <v>4</v>
      </c>
      <c r="E138" s="186">
        <v>3</v>
      </c>
      <c r="F138" s="266"/>
      <c r="G138" s="53">
        <v>60</v>
      </c>
      <c r="H138" s="53">
        <v>40</v>
      </c>
      <c r="I138" s="53">
        <v>2</v>
      </c>
      <c r="J138" s="124">
        <v>482.00319999999999</v>
      </c>
      <c r="K138" s="33">
        <f>L4</f>
        <v>0</v>
      </c>
      <c r="L138" s="77">
        <f t="shared" si="59"/>
        <v>482.00319999999999</v>
      </c>
      <c r="M138" s="265">
        <f t="shared" si="60"/>
        <v>723.00479999999993</v>
      </c>
      <c r="N138" s="265">
        <f t="shared" si="46"/>
        <v>867.60576000000003</v>
      </c>
      <c r="O138" s="284">
        <f t="shared" si="48"/>
        <v>1928.0128</v>
      </c>
      <c r="P138" s="284">
        <f t="shared" si="49"/>
        <v>2506.4166399999999</v>
      </c>
      <c r="Q138" s="284">
        <f t="shared" si="50"/>
        <v>4338.0288</v>
      </c>
      <c r="R138" s="281">
        <f t="shared" si="47"/>
        <v>819.40544</v>
      </c>
      <c r="S138" s="34"/>
    </row>
    <row r="139" spans="1:22" s="49" customFormat="1" ht="13.5" customHeight="1">
      <c r="A139" s="673"/>
      <c r="B139" s="136" t="s">
        <v>3837</v>
      </c>
      <c r="C139" s="136" t="s">
        <v>3832</v>
      </c>
      <c r="D139" s="48" t="s">
        <v>4</v>
      </c>
      <c r="E139" s="186">
        <v>3</v>
      </c>
      <c r="F139" s="266"/>
      <c r="G139" s="53">
        <v>60</v>
      </c>
      <c r="H139" s="53">
        <v>40</v>
      </c>
      <c r="I139" s="53">
        <v>2.5</v>
      </c>
      <c r="J139" s="124">
        <v>639.20640000000003</v>
      </c>
      <c r="K139" s="33">
        <f>L4</f>
        <v>0</v>
      </c>
      <c r="L139" s="77">
        <f t="shared" si="59"/>
        <v>639.20640000000003</v>
      </c>
      <c r="M139" s="265">
        <f t="shared" si="60"/>
        <v>958.80960000000005</v>
      </c>
      <c r="N139" s="265">
        <f t="shared" si="46"/>
        <v>1150.5715200000002</v>
      </c>
      <c r="O139" s="284">
        <f t="shared" si="48"/>
        <v>2556.8256000000001</v>
      </c>
      <c r="P139" s="284">
        <f t="shared" si="49"/>
        <v>3323.8732800000002</v>
      </c>
      <c r="Q139" s="284">
        <f t="shared" si="50"/>
        <v>5752.8576000000003</v>
      </c>
      <c r="R139" s="281">
        <f t="shared" si="47"/>
        <v>1086.6508799999999</v>
      </c>
      <c r="S139" s="34"/>
    </row>
    <row r="140" spans="1:22" s="49" customFormat="1" ht="13.5" customHeight="1">
      <c r="A140" s="673"/>
      <c r="B140" s="136" t="s">
        <v>3838</v>
      </c>
      <c r="C140" s="136" t="s">
        <v>3833</v>
      </c>
      <c r="D140" s="48" t="s">
        <v>4</v>
      </c>
      <c r="E140" s="186">
        <v>3</v>
      </c>
      <c r="F140" s="266"/>
      <c r="G140" s="53">
        <v>60</v>
      </c>
      <c r="H140" s="53">
        <v>40</v>
      </c>
      <c r="I140" s="53">
        <v>3</v>
      </c>
      <c r="J140" s="124">
        <v>711.96160000000009</v>
      </c>
      <c r="K140" s="33">
        <f>L4</f>
        <v>0</v>
      </c>
      <c r="L140" s="77">
        <f t="shared" si="59"/>
        <v>711.96160000000009</v>
      </c>
      <c r="M140" s="265">
        <f t="shared" si="60"/>
        <v>1067.9424000000001</v>
      </c>
      <c r="N140" s="265">
        <f t="shared" si="46"/>
        <v>1281.5308800000003</v>
      </c>
      <c r="O140" s="284">
        <f t="shared" si="48"/>
        <v>2847.8464000000004</v>
      </c>
      <c r="P140" s="284">
        <f t="shared" si="49"/>
        <v>3702.2003200000004</v>
      </c>
      <c r="Q140" s="284">
        <f t="shared" si="50"/>
        <v>6407.6544000000013</v>
      </c>
      <c r="R140" s="281">
        <f t="shared" si="47"/>
        <v>1210.3347200000001</v>
      </c>
      <c r="S140" s="34"/>
    </row>
    <row r="141" spans="1:22" s="49" customFormat="1" ht="25.5">
      <c r="A141" s="673"/>
      <c r="B141" s="136" t="s">
        <v>3839</v>
      </c>
      <c r="C141" s="437" t="s">
        <v>3834</v>
      </c>
      <c r="D141" s="48" t="s">
        <v>4</v>
      </c>
      <c r="E141" s="186">
        <v>3</v>
      </c>
      <c r="F141" s="266"/>
      <c r="G141" s="53">
        <v>60</v>
      </c>
      <c r="H141" s="53">
        <v>40</v>
      </c>
      <c r="I141" s="53">
        <v>4</v>
      </c>
      <c r="J141" s="188">
        <v>784.71679999999992</v>
      </c>
      <c r="K141" s="33">
        <f>L4</f>
        <v>0</v>
      </c>
      <c r="L141" s="77">
        <f t="shared" si="59"/>
        <v>784.71679999999992</v>
      </c>
      <c r="M141" s="265">
        <f t="shared" si="60"/>
        <v>1177.0751999999998</v>
      </c>
      <c r="N141" s="265">
        <f t="shared" si="46"/>
        <v>1412.4902399999999</v>
      </c>
      <c r="O141" s="284">
        <f t="shared" si="48"/>
        <v>3138.8671999999997</v>
      </c>
      <c r="P141" s="284">
        <f t="shared" si="49"/>
        <v>4080.5273599999996</v>
      </c>
      <c r="Q141" s="284">
        <f t="shared" si="50"/>
        <v>7062.4511999999995</v>
      </c>
      <c r="R141" s="281">
        <f t="shared" si="47"/>
        <v>1334.0185599999998</v>
      </c>
      <c r="S141" s="34"/>
    </row>
    <row r="142" spans="1:22" s="49" customFormat="1" ht="13.5" customHeight="1">
      <c r="A142" s="673"/>
      <c r="B142" s="136" t="s">
        <v>2994</v>
      </c>
      <c r="C142" s="136" t="s">
        <v>3074</v>
      </c>
      <c r="D142" s="48" t="s">
        <v>4</v>
      </c>
      <c r="E142" s="186">
        <v>3</v>
      </c>
      <c r="F142" s="266"/>
      <c r="G142" s="53">
        <v>80</v>
      </c>
      <c r="H142" s="53">
        <v>40</v>
      </c>
      <c r="I142" s="53">
        <v>1.5</v>
      </c>
      <c r="J142" s="124">
        <v>409.17498496000002</v>
      </c>
      <c r="K142" s="33">
        <f>L4</f>
        <v>0</v>
      </c>
      <c r="L142" s="77">
        <f t="shared" si="59"/>
        <v>409.17498496000002</v>
      </c>
      <c r="M142" s="265">
        <f t="shared" ref="M142:M145" si="61">L142*1.5</f>
        <v>613.76247744</v>
      </c>
      <c r="N142" s="265">
        <f t="shared" si="46"/>
        <v>736.51497292800002</v>
      </c>
      <c r="O142" s="284">
        <f t="shared" si="48"/>
        <v>1636.6999398400001</v>
      </c>
      <c r="P142" s="284">
        <f t="shared" si="49"/>
        <v>2127.7099217920004</v>
      </c>
      <c r="Q142" s="284">
        <f t="shared" si="50"/>
        <v>3682.5748646400002</v>
      </c>
      <c r="R142" s="281">
        <f t="shared" si="47"/>
        <v>695.59747443200001</v>
      </c>
      <c r="S142" s="34"/>
    </row>
    <row r="143" spans="1:22" s="268" customFormat="1" ht="25.5">
      <c r="A143" s="674"/>
      <c r="B143" s="437" t="s">
        <v>2995</v>
      </c>
      <c r="C143" s="437" t="s">
        <v>3075</v>
      </c>
      <c r="D143" s="185" t="s">
        <v>4</v>
      </c>
      <c r="E143" s="186">
        <v>3</v>
      </c>
      <c r="F143" s="267"/>
      <c r="G143" s="187">
        <v>80</v>
      </c>
      <c r="H143" s="187">
        <v>40</v>
      </c>
      <c r="I143" s="187">
        <v>2</v>
      </c>
      <c r="J143" s="188">
        <v>553.22170624</v>
      </c>
      <c r="K143" s="189">
        <f>L4</f>
        <v>0</v>
      </c>
      <c r="L143" s="190">
        <f t="shared" si="59"/>
        <v>553.22170624</v>
      </c>
      <c r="M143" s="308">
        <f t="shared" si="61"/>
        <v>829.83255936</v>
      </c>
      <c r="N143" s="308">
        <f t="shared" si="46"/>
        <v>995.79907123200007</v>
      </c>
      <c r="O143" s="284">
        <f t="shared" si="48"/>
        <v>2212.88682496</v>
      </c>
      <c r="P143" s="284">
        <f t="shared" si="49"/>
        <v>2876.7528724480003</v>
      </c>
      <c r="Q143" s="284">
        <f t="shared" si="50"/>
        <v>4978.9953561599996</v>
      </c>
      <c r="R143" s="307">
        <f t="shared" si="47"/>
        <v>940.47690060799994</v>
      </c>
      <c r="S143" s="686"/>
      <c r="U143" s="49"/>
      <c r="V143" s="49"/>
    </row>
    <row r="144" spans="1:22" s="49" customFormat="1" ht="13.5" customHeight="1">
      <c r="A144" s="673"/>
      <c r="B144" s="136" t="s">
        <v>2996</v>
      </c>
      <c r="C144" s="136" t="s">
        <v>3076</v>
      </c>
      <c r="D144" s="48" t="s">
        <v>4</v>
      </c>
      <c r="E144" s="186">
        <v>3</v>
      </c>
      <c r="F144" s="266"/>
      <c r="G144" s="53">
        <v>80</v>
      </c>
      <c r="H144" s="53">
        <v>40</v>
      </c>
      <c r="I144" s="53">
        <v>2.5</v>
      </c>
      <c r="J144" s="124">
        <v>682.43559104000008</v>
      </c>
      <c r="K144" s="33">
        <f>L4</f>
        <v>0</v>
      </c>
      <c r="L144" s="77">
        <f t="shared" si="59"/>
        <v>682.43559104000008</v>
      </c>
      <c r="M144" s="265">
        <f t="shared" si="61"/>
        <v>1023.6533865600002</v>
      </c>
      <c r="N144" s="265">
        <f t="shared" si="46"/>
        <v>1228.3840638720001</v>
      </c>
      <c r="O144" s="284">
        <f t="shared" si="48"/>
        <v>2729.7423641600003</v>
      </c>
      <c r="P144" s="284">
        <f t="shared" si="49"/>
        <v>3548.6650734080004</v>
      </c>
      <c r="Q144" s="284">
        <f t="shared" si="50"/>
        <v>6141.9203193600006</v>
      </c>
      <c r="R144" s="281">
        <f t="shared" si="47"/>
        <v>1160.140504768</v>
      </c>
      <c r="S144" s="34"/>
    </row>
    <row r="145" spans="1:22" s="268" customFormat="1" ht="25.5">
      <c r="A145" s="674"/>
      <c r="B145" s="437" t="s">
        <v>2997</v>
      </c>
      <c r="C145" s="437" t="s">
        <v>3077</v>
      </c>
      <c r="D145" s="185" t="s">
        <v>4</v>
      </c>
      <c r="E145" s="186">
        <v>3</v>
      </c>
      <c r="F145" s="267"/>
      <c r="G145" s="187">
        <v>80</v>
      </c>
      <c r="H145" s="187">
        <v>40</v>
      </c>
      <c r="I145" s="187">
        <v>3</v>
      </c>
      <c r="J145" s="188">
        <v>793.03544768000006</v>
      </c>
      <c r="K145" s="189">
        <f>L4</f>
        <v>0</v>
      </c>
      <c r="L145" s="190">
        <f t="shared" si="59"/>
        <v>793.03544768000006</v>
      </c>
      <c r="M145" s="308">
        <f t="shared" si="61"/>
        <v>1189.55317152</v>
      </c>
      <c r="N145" s="308">
        <f t="shared" si="46"/>
        <v>1427.4638058240002</v>
      </c>
      <c r="O145" s="284">
        <f t="shared" si="48"/>
        <v>3172.1417907200002</v>
      </c>
      <c r="P145" s="284">
        <f t="shared" si="49"/>
        <v>4123.7843279360004</v>
      </c>
      <c r="Q145" s="284">
        <f t="shared" si="50"/>
        <v>7137.3190291200008</v>
      </c>
      <c r="R145" s="307">
        <f t="shared" si="47"/>
        <v>1348.1602610560001</v>
      </c>
      <c r="S145" s="686"/>
      <c r="U145" s="49"/>
      <c r="V145" s="49"/>
    </row>
    <row r="146" spans="1:22" s="49" customFormat="1" ht="28.5" customHeight="1">
      <c r="A146" s="673"/>
      <c r="B146" s="437" t="s">
        <v>3096</v>
      </c>
      <c r="C146" s="688" t="s">
        <v>3097</v>
      </c>
      <c r="D146" s="185" t="s">
        <v>4</v>
      </c>
      <c r="E146" s="186">
        <v>3</v>
      </c>
      <c r="F146" s="267"/>
      <c r="G146" s="187">
        <v>80</v>
      </c>
      <c r="H146" s="187">
        <v>40</v>
      </c>
      <c r="I146" s="187">
        <v>4</v>
      </c>
      <c r="J146" s="188">
        <v>970.07366399999989</v>
      </c>
      <c r="K146" s="189">
        <f>L4</f>
        <v>0</v>
      </c>
      <c r="L146" s="190">
        <f t="shared" si="59"/>
        <v>970.07366399999989</v>
      </c>
      <c r="M146" s="308">
        <f>L146*1.4</f>
        <v>1358.1031295999999</v>
      </c>
      <c r="N146" s="308">
        <f t="shared" si="46"/>
        <v>1746.1325951999997</v>
      </c>
      <c r="O146" s="284">
        <f>L146*10</f>
        <v>9700.7366399999992</v>
      </c>
      <c r="P146" s="284">
        <f>L146*15</f>
        <v>14551.104959999999</v>
      </c>
      <c r="Q146" s="284">
        <f>L146*20</f>
        <v>19401.473279999998</v>
      </c>
      <c r="R146" s="307">
        <f t="shared" si="47"/>
        <v>1649.1252287999998</v>
      </c>
      <c r="S146" s="34"/>
    </row>
    <row r="147" spans="1:22" s="49" customFormat="1" ht="25.5">
      <c r="A147" s="673"/>
      <c r="B147" s="136" t="s">
        <v>2998</v>
      </c>
      <c r="C147" s="136" t="s">
        <v>3078</v>
      </c>
      <c r="D147" s="48" t="s">
        <v>4</v>
      </c>
      <c r="E147" s="186">
        <v>3</v>
      </c>
      <c r="F147" s="266"/>
      <c r="G147" s="53">
        <v>100</v>
      </c>
      <c r="H147" s="53">
        <v>40</v>
      </c>
      <c r="I147" s="53">
        <v>1.5</v>
      </c>
      <c r="J147" s="124">
        <v>462.30628863999999</v>
      </c>
      <c r="K147" s="33">
        <f>L4</f>
        <v>0</v>
      </c>
      <c r="L147" s="77">
        <f t="shared" si="59"/>
        <v>462.30628863999999</v>
      </c>
      <c r="M147" s="265">
        <f t="shared" ref="M147:M151" si="62">L147*1.5</f>
        <v>693.45943295999996</v>
      </c>
      <c r="N147" s="265">
        <f t="shared" si="46"/>
        <v>832.15131955200002</v>
      </c>
      <c r="O147" s="284">
        <f t="shared" si="48"/>
        <v>1849.22515456</v>
      </c>
      <c r="P147" s="284">
        <f t="shared" si="49"/>
        <v>2403.992700928</v>
      </c>
      <c r="Q147" s="284">
        <f t="shared" si="50"/>
        <v>4160.7565977599997</v>
      </c>
      <c r="R147" s="281">
        <f t="shared" si="47"/>
        <v>785.92069068799992</v>
      </c>
      <c r="S147" s="34"/>
    </row>
    <row r="148" spans="1:22" s="49" customFormat="1" ht="25.5">
      <c r="A148" s="673"/>
      <c r="B148" s="136" t="s">
        <v>2999</v>
      </c>
      <c r="C148" s="136" t="s">
        <v>3079</v>
      </c>
      <c r="D148" s="48" t="s">
        <v>4</v>
      </c>
      <c r="E148" s="186">
        <v>3</v>
      </c>
      <c r="F148" s="266"/>
      <c r="G148" s="53">
        <v>100</v>
      </c>
      <c r="H148" s="53">
        <v>40</v>
      </c>
      <c r="I148" s="53">
        <v>2</v>
      </c>
      <c r="J148" s="124">
        <v>626.02354751999997</v>
      </c>
      <c r="K148" s="33">
        <f>L4</f>
        <v>0</v>
      </c>
      <c r="L148" s="77">
        <f t="shared" si="59"/>
        <v>626.02354751999997</v>
      </c>
      <c r="M148" s="265">
        <f t="shared" si="62"/>
        <v>939.03532127999995</v>
      </c>
      <c r="N148" s="265">
        <f t="shared" si="46"/>
        <v>1126.8423855359999</v>
      </c>
      <c r="O148" s="284">
        <f t="shared" si="48"/>
        <v>2504.0941900799999</v>
      </c>
      <c r="P148" s="284">
        <f t="shared" si="49"/>
        <v>3255.3224471039998</v>
      </c>
      <c r="Q148" s="284">
        <f t="shared" si="50"/>
        <v>5634.2119276799995</v>
      </c>
      <c r="R148" s="281">
        <f t="shared" si="47"/>
        <v>1064.2400307839998</v>
      </c>
      <c r="S148" s="34"/>
    </row>
    <row r="149" spans="1:22" s="49" customFormat="1" ht="25.5">
      <c r="A149" s="673"/>
      <c r="B149" s="136" t="s">
        <v>3000</v>
      </c>
      <c r="C149" s="136" t="s">
        <v>3080</v>
      </c>
      <c r="D149" s="48" t="s">
        <v>4</v>
      </c>
      <c r="E149" s="186">
        <v>3</v>
      </c>
      <c r="F149" s="266"/>
      <c r="G149" s="53">
        <v>100</v>
      </c>
      <c r="H149" s="53">
        <v>40</v>
      </c>
      <c r="I149" s="53">
        <v>2.5</v>
      </c>
      <c r="J149" s="124">
        <v>773.42051584000001</v>
      </c>
      <c r="K149" s="33">
        <f>L4</f>
        <v>0</v>
      </c>
      <c r="L149" s="77">
        <f t="shared" si="59"/>
        <v>773.42051584000001</v>
      </c>
      <c r="M149" s="265">
        <f t="shared" si="62"/>
        <v>1160.13077376</v>
      </c>
      <c r="N149" s="265">
        <f t="shared" si="46"/>
        <v>1392.1569285120001</v>
      </c>
      <c r="O149" s="284">
        <f t="shared" si="48"/>
        <v>3093.68206336</v>
      </c>
      <c r="P149" s="284">
        <f t="shared" si="49"/>
        <v>4021.7866823680001</v>
      </c>
      <c r="Q149" s="284">
        <f t="shared" si="50"/>
        <v>6960.7846425600001</v>
      </c>
      <c r="R149" s="281">
        <f t="shared" si="47"/>
        <v>1314.8148769279999</v>
      </c>
      <c r="S149" s="34"/>
    </row>
    <row r="150" spans="1:22" s="49" customFormat="1" ht="25.5">
      <c r="A150" s="673"/>
      <c r="B150" s="136" t="s">
        <v>3001</v>
      </c>
      <c r="C150" s="136" t="s">
        <v>3081</v>
      </c>
      <c r="D150" s="48" t="s">
        <v>4</v>
      </c>
      <c r="E150" s="186">
        <v>3</v>
      </c>
      <c r="F150" s="266"/>
      <c r="G150" s="53">
        <v>100</v>
      </c>
      <c r="H150" s="53">
        <v>40</v>
      </c>
      <c r="I150" s="53">
        <v>3</v>
      </c>
      <c r="J150" s="124">
        <v>900.20164864000003</v>
      </c>
      <c r="K150" s="33">
        <f>L5</f>
        <v>0</v>
      </c>
      <c r="L150" s="77">
        <f t="shared" si="59"/>
        <v>900.20164864000003</v>
      </c>
      <c r="M150" s="265">
        <f t="shared" ref="M150" si="63">L150*1.5</f>
        <v>1350.3024729600002</v>
      </c>
      <c r="N150" s="265">
        <f t="shared" ref="N150" si="64">L150*1.8</f>
        <v>1620.3629675520001</v>
      </c>
      <c r="O150" s="284">
        <f t="shared" si="48"/>
        <v>3600.8065945600001</v>
      </c>
      <c r="P150" s="284">
        <f t="shared" si="49"/>
        <v>4681.0485729279999</v>
      </c>
      <c r="Q150" s="284">
        <f t="shared" si="50"/>
        <v>8101.81483776</v>
      </c>
      <c r="R150" s="281">
        <f t="shared" ref="R150" si="65">L150*1.7</f>
        <v>1530.3428026880001</v>
      </c>
      <c r="S150" s="34"/>
    </row>
    <row r="151" spans="1:22" s="49" customFormat="1" ht="25.5">
      <c r="A151" s="673"/>
      <c r="B151" s="437" t="s">
        <v>3332</v>
      </c>
      <c r="C151" s="437" t="s">
        <v>3333</v>
      </c>
      <c r="D151" s="185" t="s">
        <v>4</v>
      </c>
      <c r="E151" s="186">
        <v>3</v>
      </c>
      <c r="F151" s="267"/>
      <c r="G151" s="187">
        <v>100</v>
      </c>
      <c r="H151" s="187">
        <v>40</v>
      </c>
      <c r="I151" s="187">
        <v>3</v>
      </c>
      <c r="J151" s="188">
        <v>1096.057088</v>
      </c>
      <c r="K151" s="189">
        <f>L4</f>
        <v>0</v>
      </c>
      <c r="L151" s="190">
        <f t="shared" si="59"/>
        <v>1096.057088</v>
      </c>
      <c r="M151" s="308">
        <f t="shared" si="62"/>
        <v>1644.085632</v>
      </c>
      <c r="N151" s="308">
        <f t="shared" si="46"/>
        <v>1972.9027584</v>
      </c>
      <c r="O151" s="284">
        <f t="shared" si="48"/>
        <v>4384.2283520000001</v>
      </c>
      <c r="P151" s="284">
        <f t="shared" si="49"/>
        <v>5699.4968576000001</v>
      </c>
      <c r="Q151" s="284">
        <f t="shared" si="50"/>
        <v>9864.5137919999997</v>
      </c>
      <c r="R151" s="307">
        <f t="shared" si="47"/>
        <v>1863.2970496</v>
      </c>
      <c r="S151" s="34"/>
    </row>
    <row r="152" spans="1:22" s="49" customFormat="1" ht="25.5">
      <c r="A152" s="673"/>
      <c r="B152" s="136" t="s">
        <v>3002</v>
      </c>
      <c r="C152" s="136" t="s">
        <v>3082</v>
      </c>
      <c r="D152" s="48" t="s">
        <v>4</v>
      </c>
      <c r="E152" s="186">
        <v>3</v>
      </c>
      <c r="F152" s="266"/>
      <c r="G152" s="53">
        <v>100</v>
      </c>
      <c r="H152" s="53">
        <v>50</v>
      </c>
      <c r="I152" s="53">
        <v>1.5</v>
      </c>
      <c r="J152" s="124">
        <v>515.45149376000006</v>
      </c>
      <c r="K152" s="33">
        <f>L4</f>
        <v>0</v>
      </c>
      <c r="L152" s="77">
        <f t="shared" si="59"/>
        <v>515.45149376000006</v>
      </c>
      <c r="M152" s="265">
        <f t="shared" ref="M152:M155" si="66">L152*1.5</f>
        <v>773.17724064000004</v>
      </c>
      <c r="N152" s="265">
        <f t="shared" si="46"/>
        <v>927.81268876800016</v>
      </c>
      <c r="O152" s="284">
        <f t="shared" si="48"/>
        <v>2061.8059750400002</v>
      </c>
      <c r="P152" s="284">
        <f t="shared" si="49"/>
        <v>2680.3477675520003</v>
      </c>
      <c r="Q152" s="284">
        <f t="shared" si="50"/>
        <v>4639.0634438400002</v>
      </c>
      <c r="R152" s="281">
        <f t="shared" si="47"/>
        <v>876.26753939200012</v>
      </c>
      <c r="S152" s="34"/>
    </row>
    <row r="153" spans="1:22" s="49" customFormat="1" ht="25.5">
      <c r="A153" s="673"/>
      <c r="B153" s="136" t="s">
        <v>3003</v>
      </c>
      <c r="C153" s="136" t="s">
        <v>3083</v>
      </c>
      <c r="D153" s="48" t="s">
        <v>4</v>
      </c>
      <c r="E153" s="186">
        <v>3</v>
      </c>
      <c r="F153" s="266"/>
      <c r="G153" s="53">
        <v>100</v>
      </c>
      <c r="H153" s="53">
        <v>50</v>
      </c>
      <c r="I153" s="53">
        <v>2</v>
      </c>
      <c r="J153" s="124">
        <v>698.81148736000011</v>
      </c>
      <c r="K153" s="33">
        <f>L4</f>
        <v>0</v>
      </c>
      <c r="L153" s="77">
        <f t="shared" si="59"/>
        <v>698.81148736000011</v>
      </c>
      <c r="M153" s="265">
        <f t="shared" si="66"/>
        <v>1048.2172310400001</v>
      </c>
      <c r="N153" s="265">
        <f t="shared" si="46"/>
        <v>1257.8606772480002</v>
      </c>
      <c r="O153" s="284">
        <f t="shared" si="48"/>
        <v>2795.2459494400005</v>
      </c>
      <c r="P153" s="284">
        <f t="shared" si="49"/>
        <v>3633.8197342720009</v>
      </c>
      <c r="Q153" s="284">
        <f t="shared" si="50"/>
        <v>6289.3033862400007</v>
      </c>
      <c r="R153" s="281">
        <f t="shared" si="47"/>
        <v>1187.9795285120001</v>
      </c>
      <c r="S153" s="34"/>
    </row>
    <row r="154" spans="1:22" s="49" customFormat="1" ht="25.5">
      <c r="A154" s="673"/>
      <c r="B154" s="136" t="s">
        <v>3004</v>
      </c>
      <c r="C154" s="136" t="s">
        <v>3084</v>
      </c>
      <c r="D154" s="48" t="s">
        <v>4</v>
      </c>
      <c r="E154" s="186">
        <v>3</v>
      </c>
      <c r="F154" s="266"/>
      <c r="G154" s="53">
        <v>100</v>
      </c>
      <c r="H154" s="53">
        <v>50</v>
      </c>
      <c r="I154" s="53">
        <v>2.5</v>
      </c>
      <c r="J154" s="124">
        <v>864.41934208000021</v>
      </c>
      <c r="K154" s="33">
        <f>L4</f>
        <v>0</v>
      </c>
      <c r="L154" s="77">
        <f t="shared" si="59"/>
        <v>864.41934208000021</v>
      </c>
      <c r="M154" s="265">
        <f t="shared" si="66"/>
        <v>1296.6290131200003</v>
      </c>
      <c r="N154" s="265">
        <f t="shared" ref="N154:N156" si="67">L154*1.8</f>
        <v>1555.9548157440004</v>
      </c>
      <c r="O154" s="284">
        <f t="shared" si="48"/>
        <v>3457.6773683200008</v>
      </c>
      <c r="P154" s="284">
        <f t="shared" si="49"/>
        <v>4494.9805788160011</v>
      </c>
      <c r="Q154" s="284">
        <f t="shared" si="50"/>
        <v>7779.7740787200019</v>
      </c>
      <c r="R154" s="281">
        <f t="shared" ref="R154:R156" si="68">L154*1.7</f>
        <v>1469.5128815360004</v>
      </c>
      <c r="S154" s="34"/>
    </row>
    <row r="155" spans="1:22" s="49" customFormat="1" ht="25.5">
      <c r="A155" s="673"/>
      <c r="B155" s="136" t="s">
        <v>3005</v>
      </c>
      <c r="C155" s="136" t="s">
        <v>3085</v>
      </c>
      <c r="D155" s="48" t="s">
        <v>4</v>
      </c>
      <c r="E155" s="186">
        <v>3</v>
      </c>
      <c r="F155" s="266"/>
      <c r="G155" s="53">
        <v>100</v>
      </c>
      <c r="H155" s="53">
        <v>50</v>
      </c>
      <c r="I155" s="53">
        <v>3</v>
      </c>
      <c r="J155" s="124">
        <v>1007.38175104</v>
      </c>
      <c r="K155" s="33">
        <f>L4</f>
        <v>0</v>
      </c>
      <c r="L155" s="77">
        <f t="shared" si="59"/>
        <v>1007.38175104</v>
      </c>
      <c r="M155" s="265">
        <f t="shared" si="66"/>
        <v>1511.0726265600001</v>
      </c>
      <c r="N155" s="265">
        <f t="shared" si="67"/>
        <v>1813.2871518720001</v>
      </c>
      <c r="O155" s="284">
        <f t="shared" si="48"/>
        <v>4029.5270041600002</v>
      </c>
      <c r="P155" s="284">
        <f t="shared" si="49"/>
        <v>5238.3851054080005</v>
      </c>
      <c r="Q155" s="284">
        <f t="shared" si="50"/>
        <v>9066.4357593599998</v>
      </c>
      <c r="R155" s="281">
        <f t="shared" si="68"/>
        <v>1712.5489767680001</v>
      </c>
      <c r="S155" s="34"/>
    </row>
    <row r="156" spans="1:22" s="49" customFormat="1" ht="28.5" customHeight="1" thickBot="1">
      <c r="A156" s="673"/>
      <c r="B156" s="437" t="s">
        <v>3006</v>
      </c>
      <c r="C156" s="688" t="s">
        <v>3086</v>
      </c>
      <c r="D156" s="185" t="s">
        <v>4</v>
      </c>
      <c r="E156" s="186">
        <v>3</v>
      </c>
      <c r="F156" s="267"/>
      <c r="G156" s="187">
        <v>100</v>
      </c>
      <c r="H156" s="187">
        <v>50</v>
      </c>
      <c r="I156" s="187">
        <v>4</v>
      </c>
      <c r="J156" s="188">
        <v>1162.6608358400001</v>
      </c>
      <c r="K156" s="189">
        <f>L4</f>
        <v>0</v>
      </c>
      <c r="L156" s="190">
        <f t="shared" si="59"/>
        <v>1162.6608358400001</v>
      </c>
      <c r="M156" s="308">
        <f>L156*1.4</f>
        <v>1627.7251701760001</v>
      </c>
      <c r="N156" s="308">
        <f t="shared" si="67"/>
        <v>2092.7895045120003</v>
      </c>
      <c r="O156" s="284">
        <f>L156*10</f>
        <v>11626.608358400001</v>
      </c>
      <c r="P156" s="284">
        <f>L156*15</f>
        <v>17439.912537600001</v>
      </c>
      <c r="Q156" s="284">
        <f>L156*20</f>
        <v>23253.216716800001</v>
      </c>
      <c r="R156" s="307">
        <f t="shared" si="68"/>
        <v>1976.5234209280002</v>
      </c>
      <c r="S156" s="34"/>
    </row>
    <row r="157" spans="1:22" s="5" customFormat="1" ht="18">
      <c r="A157" s="672"/>
      <c r="B157" s="1145" t="s">
        <v>1050</v>
      </c>
      <c r="C157" s="1145"/>
      <c r="D157" s="1145"/>
      <c r="E157" s="1145"/>
      <c r="F157" s="1145"/>
      <c r="G157" s="1145"/>
      <c r="H157" s="1145"/>
      <c r="I157" s="1145"/>
      <c r="J157" s="1145"/>
      <c r="K157" s="1145"/>
      <c r="L157" s="1145"/>
      <c r="M157" s="1145"/>
      <c r="N157" s="1145"/>
      <c r="O157" s="1145"/>
      <c r="P157" s="1145"/>
      <c r="Q157" s="1145"/>
      <c r="R157" s="1145"/>
      <c r="S157" s="1145"/>
      <c r="T157" s="49"/>
      <c r="U157" s="49"/>
      <c r="V157" s="49"/>
    </row>
    <row r="158" spans="1:22" s="49" customFormat="1" ht="24" customHeight="1">
      <c r="A158" s="673"/>
      <c r="B158" s="136" t="s">
        <v>563</v>
      </c>
      <c r="C158" s="438" t="s">
        <v>1044</v>
      </c>
      <c r="D158" s="48" t="s">
        <v>4</v>
      </c>
      <c r="E158" s="32">
        <v>3</v>
      </c>
      <c r="F158" s="266"/>
      <c r="G158" s="53"/>
      <c r="H158" s="53"/>
      <c r="I158" s="53">
        <v>1.5</v>
      </c>
      <c r="J158" s="124">
        <v>259.56716799999998</v>
      </c>
      <c r="K158" s="33">
        <f>L4</f>
        <v>0</v>
      </c>
      <c r="L158" s="190">
        <f t="shared" ref="L158:L178" si="69">J158*(1-K158)</f>
        <v>259.56716799999998</v>
      </c>
      <c r="M158" s="308">
        <f t="shared" ref="M158:M178" si="70">L158*1.5</f>
        <v>389.35075199999994</v>
      </c>
      <c r="N158" s="308">
        <f t="shared" ref="N158:N178" si="71">L158*1.8</f>
        <v>467.2209024</v>
      </c>
      <c r="O158" s="310">
        <f>L158*4</f>
        <v>1038.2686719999999</v>
      </c>
      <c r="P158" s="310">
        <f>L158*5.2</f>
        <v>1349.7492735999999</v>
      </c>
      <c r="Q158" s="310">
        <f>L158*9</f>
        <v>2336.1045119999999</v>
      </c>
      <c r="R158" s="309">
        <f t="shared" ref="R158:R178" si="72">L158*1.7</f>
        <v>441.26418559999996</v>
      </c>
      <c r="S158" s="34"/>
    </row>
    <row r="159" spans="1:22" s="49" customFormat="1" ht="24" customHeight="1">
      <c r="A159" s="673"/>
      <c r="B159" s="437" t="s">
        <v>2909</v>
      </c>
      <c r="C159" s="685" t="s">
        <v>2905</v>
      </c>
      <c r="D159" s="185" t="s">
        <v>4</v>
      </c>
      <c r="E159" s="32">
        <v>3</v>
      </c>
      <c r="F159" s="267"/>
      <c r="G159" s="187"/>
      <c r="H159" s="187"/>
      <c r="I159" s="187">
        <v>2</v>
      </c>
      <c r="J159" s="188">
        <v>348.31552000000005</v>
      </c>
      <c r="K159" s="189">
        <f>L4</f>
        <v>0</v>
      </c>
      <c r="L159" s="190">
        <f t="shared" si="69"/>
        <v>348.31552000000005</v>
      </c>
      <c r="M159" s="308">
        <f t="shared" si="70"/>
        <v>522.47328000000005</v>
      </c>
      <c r="N159" s="308">
        <f t="shared" si="71"/>
        <v>626.96793600000012</v>
      </c>
      <c r="O159" s="310">
        <f t="shared" ref="O159:O178" si="73">L159*4</f>
        <v>1393.2620800000002</v>
      </c>
      <c r="P159" s="310">
        <f t="shared" ref="P159:P178" si="74">L159*5.2</f>
        <v>1811.2407040000003</v>
      </c>
      <c r="Q159" s="310">
        <f t="shared" ref="Q159:Q178" si="75">L159*9</f>
        <v>3134.8396800000005</v>
      </c>
      <c r="R159" s="309">
        <f t="shared" si="72"/>
        <v>592.13638400000002</v>
      </c>
      <c r="S159" s="34"/>
    </row>
    <row r="160" spans="1:22" s="49" customFormat="1" ht="24" customHeight="1">
      <c r="A160" s="673"/>
      <c r="B160" s="136" t="s">
        <v>564</v>
      </c>
      <c r="C160" s="438" t="s">
        <v>1045</v>
      </c>
      <c r="D160" s="48" t="s">
        <v>4</v>
      </c>
      <c r="E160" s="32">
        <v>3</v>
      </c>
      <c r="F160" s="266"/>
      <c r="G160" s="53"/>
      <c r="H160" s="53"/>
      <c r="I160" s="53">
        <v>2.5</v>
      </c>
      <c r="J160" s="124">
        <v>426.33247999999998</v>
      </c>
      <c r="K160" s="33">
        <f>L4</f>
        <v>0</v>
      </c>
      <c r="L160" s="190">
        <f t="shared" si="69"/>
        <v>426.33247999999998</v>
      </c>
      <c r="M160" s="308">
        <f t="shared" si="70"/>
        <v>639.49871999999993</v>
      </c>
      <c r="N160" s="308">
        <f t="shared" si="71"/>
        <v>767.39846399999999</v>
      </c>
      <c r="O160" s="310">
        <f t="shared" si="73"/>
        <v>1705.3299199999999</v>
      </c>
      <c r="P160" s="310">
        <f t="shared" si="74"/>
        <v>2216.9288959999999</v>
      </c>
      <c r="Q160" s="310">
        <f t="shared" si="75"/>
        <v>3836.9923199999998</v>
      </c>
      <c r="R160" s="309">
        <f t="shared" si="72"/>
        <v>724.7652159999999</v>
      </c>
      <c r="S160" s="34"/>
    </row>
    <row r="161" spans="1:19" s="49" customFormat="1" ht="24" customHeight="1">
      <c r="A161" s="673"/>
      <c r="B161" s="136" t="s">
        <v>3338</v>
      </c>
      <c r="C161" s="136" t="s">
        <v>3339</v>
      </c>
      <c r="D161" s="48" t="s">
        <v>4</v>
      </c>
      <c r="E161" s="32">
        <v>3</v>
      </c>
      <c r="F161" s="266"/>
      <c r="G161" s="53"/>
      <c r="H161" s="53"/>
      <c r="I161" s="53">
        <v>3</v>
      </c>
      <c r="J161" s="124">
        <v>502.11481600000002</v>
      </c>
      <c r="K161" s="33">
        <f>L4</f>
        <v>0</v>
      </c>
      <c r="L161" s="190">
        <f t="shared" si="69"/>
        <v>502.11481600000002</v>
      </c>
      <c r="M161" s="308">
        <f t="shared" si="70"/>
        <v>753.17222400000003</v>
      </c>
      <c r="N161" s="308">
        <f t="shared" si="71"/>
        <v>903.80666880000001</v>
      </c>
      <c r="O161" s="310">
        <f t="shared" si="73"/>
        <v>2008.4592640000001</v>
      </c>
      <c r="P161" s="310">
        <f t="shared" si="74"/>
        <v>2610.9970432</v>
      </c>
      <c r="Q161" s="310">
        <f t="shared" si="75"/>
        <v>4519.0333440000004</v>
      </c>
      <c r="R161" s="309">
        <f t="shared" si="72"/>
        <v>853.59518720000005</v>
      </c>
      <c r="S161" s="34"/>
    </row>
    <row r="162" spans="1:19" s="49" customFormat="1" ht="24" customHeight="1">
      <c r="A162" s="673"/>
      <c r="B162" s="136" t="s">
        <v>565</v>
      </c>
      <c r="C162" s="136" t="s">
        <v>1046</v>
      </c>
      <c r="D162" s="48" t="s">
        <v>4</v>
      </c>
      <c r="E162" s="32">
        <v>3</v>
      </c>
      <c r="F162" s="266"/>
      <c r="G162" s="53"/>
      <c r="H162" s="53"/>
      <c r="I162" s="53">
        <v>1.5</v>
      </c>
      <c r="J162" s="124">
        <v>275.45638400000001</v>
      </c>
      <c r="K162" s="33">
        <f>L4</f>
        <v>0</v>
      </c>
      <c r="L162" s="190">
        <f t="shared" si="69"/>
        <v>275.45638400000001</v>
      </c>
      <c r="M162" s="308">
        <f t="shared" si="70"/>
        <v>413.18457599999999</v>
      </c>
      <c r="N162" s="308">
        <f t="shared" si="71"/>
        <v>495.82149120000003</v>
      </c>
      <c r="O162" s="310">
        <f t="shared" si="73"/>
        <v>1101.8255360000001</v>
      </c>
      <c r="P162" s="310">
        <f t="shared" si="74"/>
        <v>1432.3731968000002</v>
      </c>
      <c r="Q162" s="310">
        <f t="shared" si="75"/>
        <v>2479.1074560000002</v>
      </c>
      <c r="R162" s="309">
        <f t="shared" si="72"/>
        <v>468.2758528</v>
      </c>
      <c r="S162" s="34"/>
    </row>
    <row r="163" spans="1:19" s="49" customFormat="1" ht="24" customHeight="1">
      <c r="A163" s="673"/>
      <c r="B163" s="136" t="s">
        <v>2910</v>
      </c>
      <c r="C163" s="136" t="s">
        <v>2906</v>
      </c>
      <c r="D163" s="48" t="s">
        <v>4</v>
      </c>
      <c r="E163" s="32">
        <v>3</v>
      </c>
      <c r="F163" s="266"/>
      <c r="G163" s="53"/>
      <c r="H163" s="53"/>
      <c r="I163" s="53">
        <v>2</v>
      </c>
      <c r="J163" s="124">
        <v>370.09011200000003</v>
      </c>
      <c r="K163" s="33">
        <f>L4</f>
        <v>0</v>
      </c>
      <c r="L163" s="190">
        <f t="shared" si="69"/>
        <v>370.09011200000003</v>
      </c>
      <c r="M163" s="308">
        <f t="shared" si="70"/>
        <v>555.13516800000002</v>
      </c>
      <c r="N163" s="308">
        <f t="shared" si="71"/>
        <v>666.16220160000012</v>
      </c>
      <c r="O163" s="310">
        <f t="shared" si="73"/>
        <v>1480.3604480000001</v>
      </c>
      <c r="P163" s="310">
        <f t="shared" si="74"/>
        <v>1924.4685824000003</v>
      </c>
      <c r="Q163" s="310">
        <f t="shared" si="75"/>
        <v>3330.8110080000001</v>
      </c>
      <c r="R163" s="309">
        <f t="shared" si="72"/>
        <v>629.15319040000008</v>
      </c>
      <c r="S163" s="34"/>
    </row>
    <row r="164" spans="1:19" s="49" customFormat="1" ht="24" customHeight="1">
      <c r="A164" s="673"/>
      <c r="B164" s="136" t="s">
        <v>566</v>
      </c>
      <c r="C164" s="136" t="s">
        <v>1047</v>
      </c>
      <c r="D164" s="48" t="s">
        <v>4</v>
      </c>
      <c r="E164" s="32">
        <v>3</v>
      </c>
      <c r="F164" s="266"/>
      <c r="G164" s="53"/>
      <c r="H164" s="53"/>
      <c r="I164" s="53">
        <v>2.5</v>
      </c>
      <c r="J164" s="124">
        <v>453.53772799999996</v>
      </c>
      <c r="K164" s="33">
        <f>L4</f>
        <v>0</v>
      </c>
      <c r="L164" s="190">
        <f t="shared" si="69"/>
        <v>453.53772799999996</v>
      </c>
      <c r="M164" s="308">
        <f t="shared" si="70"/>
        <v>680.30659199999991</v>
      </c>
      <c r="N164" s="308">
        <f t="shared" si="71"/>
        <v>816.36791039999991</v>
      </c>
      <c r="O164" s="310">
        <f t="shared" si="73"/>
        <v>1814.1509119999998</v>
      </c>
      <c r="P164" s="310">
        <f t="shared" si="74"/>
        <v>2358.3961856000001</v>
      </c>
      <c r="Q164" s="310">
        <f t="shared" si="75"/>
        <v>4081.8395519999995</v>
      </c>
      <c r="R164" s="309">
        <f t="shared" si="72"/>
        <v>771.01413759999991</v>
      </c>
      <c r="S164" s="34"/>
    </row>
    <row r="165" spans="1:19" s="49" customFormat="1" ht="24" customHeight="1">
      <c r="A165" s="673"/>
      <c r="B165" s="136" t="s">
        <v>3340</v>
      </c>
      <c r="C165" s="136" t="s">
        <v>3341</v>
      </c>
      <c r="D165" s="48" t="s">
        <v>4</v>
      </c>
      <c r="E165" s="32">
        <v>3</v>
      </c>
      <c r="F165" s="266"/>
      <c r="G165" s="53"/>
      <c r="H165" s="53"/>
      <c r="I165" s="53">
        <v>3</v>
      </c>
      <c r="J165" s="124">
        <v>555.5379200000001</v>
      </c>
      <c r="K165" s="33">
        <f>L4</f>
        <v>0</v>
      </c>
      <c r="L165" s="190">
        <f t="shared" ref="L165:L167" si="76">J165*(1-K165)</f>
        <v>555.5379200000001</v>
      </c>
      <c r="M165" s="308">
        <f t="shared" ref="M165:M167" si="77">L165*1.5</f>
        <v>833.30688000000009</v>
      </c>
      <c r="N165" s="308">
        <f t="shared" ref="N165:N167" si="78">L165*1.8</f>
        <v>999.96825600000022</v>
      </c>
      <c r="O165" s="310">
        <f t="shared" si="73"/>
        <v>2222.1516800000004</v>
      </c>
      <c r="P165" s="310">
        <f t="shared" si="74"/>
        <v>2888.7971840000005</v>
      </c>
      <c r="Q165" s="310">
        <f t="shared" si="75"/>
        <v>4999.8412800000006</v>
      </c>
      <c r="R165" s="309">
        <f t="shared" ref="R165:R167" si="79">L165*1.7</f>
        <v>944.41446400000018</v>
      </c>
      <c r="S165" s="34"/>
    </row>
    <row r="166" spans="1:19" s="49" customFormat="1" ht="24" customHeight="1">
      <c r="A166" s="673"/>
      <c r="B166" s="136" t="s">
        <v>3345</v>
      </c>
      <c r="C166" s="136" t="s">
        <v>3358</v>
      </c>
      <c r="D166" s="48" t="s">
        <v>4</v>
      </c>
      <c r="E166" s="32">
        <v>3</v>
      </c>
      <c r="F166" s="266"/>
      <c r="G166" s="53"/>
      <c r="H166" s="53"/>
      <c r="I166" s="53">
        <v>1.5</v>
      </c>
      <c r="J166" s="124">
        <v>307.24780800000002</v>
      </c>
      <c r="K166" s="33">
        <f>L4</f>
        <v>0</v>
      </c>
      <c r="L166" s="190">
        <f t="shared" ref="L166" si="80">J166*(1-K166)</f>
        <v>307.24780800000002</v>
      </c>
      <c r="M166" s="308">
        <f t="shared" ref="M166" si="81">L166*1.5</f>
        <v>460.871712</v>
      </c>
      <c r="N166" s="308">
        <f t="shared" ref="N166" si="82">L166*1.8</f>
        <v>553.0460544</v>
      </c>
      <c r="O166" s="310">
        <f t="shared" si="73"/>
        <v>1228.9912320000001</v>
      </c>
      <c r="P166" s="310">
        <f t="shared" si="74"/>
        <v>1597.6886016000001</v>
      </c>
      <c r="Q166" s="310">
        <f t="shared" si="75"/>
        <v>2765.2302720000002</v>
      </c>
      <c r="R166" s="309">
        <f t="shared" ref="R166" si="83">L166*1.7</f>
        <v>522.32127360000004</v>
      </c>
      <c r="S166" s="34"/>
    </row>
    <row r="167" spans="1:19" s="49" customFormat="1" ht="24" customHeight="1">
      <c r="A167" s="673"/>
      <c r="B167" s="136" t="s">
        <v>3356</v>
      </c>
      <c r="C167" s="136" t="s">
        <v>3359</v>
      </c>
      <c r="D167" s="48" t="s">
        <v>4</v>
      </c>
      <c r="E167" s="32">
        <v>3</v>
      </c>
      <c r="F167" s="266"/>
      <c r="G167" s="53"/>
      <c r="H167" s="53"/>
      <c r="I167" s="53">
        <v>2</v>
      </c>
      <c r="J167" s="124">
        <v>413.626304</v>
      </c>
      <c r="K167" s="33">
        <f>L4</f>
        <v>0</v>
      </c>
      <c r="L167" s="190">
        <f t="shared" si="76"/>
        <v>413.626304</v>
      </c>
      <c r="M167" s="308">
        <f t="shared" si="77"/>
        <v>620.43945600000006</v>
      </c>
      <c r="N167" s="308">
        <f t="shared" si="78"/>
        <v>744.52734720000001</v>
      </c>
      <c r="O167" s="310">
        <f t="shared" si="73"/>
        <v>1654.505216</v>
      </c>
      <c r="P167" s="310">
        <f t="shared" si="74"/>
        <v>2150.8567808000003</v>
      </c>
      <c r="Q167" s="310">
        <f t="shared" si="75"/>
        <v>3722.6367359999999</v>
      </c>
      <c r="R167" s="309">
        <f t="shared" si="79"/>
        <v>703.16471679999995</v>
      </c>
      <c r="S167" s="34"/>
    </row>
    <row r="168" spans="1:19" s="49" customFormat="1" ht="24" customHeight="1">
      <c r="A168" s="673"/>
      <c r="B168" s="136" t="s">
        <v>3357</v>
      </c>
      <c r="C168" s="136" t="s">
        <v>3360</v>
      </c>
      <c r="D168" s="48" t="s">
        <v>4</v>
      </c>
      <c r="E168" s="32">
        <v>3</v>
      </c>
      <c r="F168" s="266"/>
      <c r="G168" s="53"/>
      <c r="H168" s="53"/>
      <c r="I168" s="53">
        <v>2.5</v>
      </c>
      <c r="J168" s="124">
        <v>507.96121600000004</v>
      </c>
      <c r="K168" s="33">
        <f>L4</f>
        <v>0</v>
      </c>
      <c r="L168" s="190">
        <f t="shared" si="69"/>
        <v>507.96121600000004</v>
      </c>
      <c r="M168" s="308">
        <f t="shared" si="70"/>
        <v>761.941824</v>
      </c>
      <c r="N168" s="308">
        <f t="shared" si="71"/>
        <v>914.33018880000009</v>
      </c>
      <c r="O168" s="310">
        <f t="shared" si="73"/>
        <v>2031.8448640000001</v>
      </c>
      <c r="P168" s="310">
        <f t="shared" si="74"/>
        <v>2641.3983232</v>
      </c>
      <c r="Q168" s="310">
        <f t="shared" si="75"/>
        <v>4571.650944</v>
      </c>
      <c r="R168" s="309">
        <f t="shared" si="72"/>
        <v>863.53406720000009</v>
      </c>
      <c r="S168" s="34"/>
    </row>
    <row r="169" spans="1:19" s="49" customFormat="1" ht="24" customHeight="1">
      <c r="A169" s="673"/>
      <c r="B169" s="136" t="s">
        <v>567</v>
      </c>
      <c r="C169" s="136" t="s">
        <v>1048</v>
      </c>
      <c r="D169" s="48" t="s">
        <v>4</v>
      </c>
      <c r="E169" s="32">
        <v>3</v>
      </c>
      <c r="F169" s="266"/>
      <c r="G169" s="53"/>
      <c r="H169" s="53"/>
      <c r="I169" s="53">
        <v>1.5</v>
      </c>
      <c r="J169" s="124">
        <v>354.928448</v>
      </c>
      <c r="K169" s="33">
        <f>L4</f>
        <v>0</v>
      </c>
      <c r="L169" s="190">
        <f t="shared" si="69"/>
        <v>354.928448</v>
      </c>
      <c r="M169" s="308">
        <f t="shared" si="70"/>
        <v>532.39267199999995</v>
      </c>
      <c r="N169" s="308">
        <f t="shared" si="71"/>
        <v>638.87120640000001</v>
      </c>
      <c r="O169" s="310">
        <f t="shared" si="73"/>
        <v>1419.713792</v>
      </c>
      <c r="P169" s="310">
        <f t="shared" si="74"/>
        <v>1845.6279296</v>
      </c>
      <c r="Q169" s="310">
        <f t="shared" si="75"/>
        <v>3194.3560320000001</v>
      </c>
      <c r="R169" s="309">
        <f t="shared" si="72"/>
        <v>603.37836159999995</v>
      </c>
      <c r="S169" s="34"/>
    </row>
    <row r="170" spans="1:19" s="49" customFormat="1" ht="24" customHeight="1">
      <c r="A170" s="673"/>
      <c r="B170" s="136" t="s">
        <v>2943</v>
      </c>
      <c r="C170" s="136" t="s">
        <v>2907</v>
      </c>
      <c r="D170" s="48" t="s">
        <v>4</v>
      </c>
      <c r="E170" s="32">
        <v>3</v>
      </c>
      <c r="F170" s="266"/>
      <c r="G170" s="53"/>
      <c r="H170" s="53"/>
      <c r="I170" s="53">
        <v>2</v>
      </c>
      <c r="J170" s="124">
        <v>502.32268799999997</v>
      </c>
      <c r="K170" s="33">
        <f>L4</f>
        <v>0</v>
      </c>
      <c r="L170" s="190">
        <f t="shared" si="69"/>
        <v>502.32268799999997</v>
      </c>
      <c r="M170" s="308">
        <f t="shared" si="70"/>
        <v>753.48403199999996</v>
      </c>
      <c r="N170" s="308">
        <f t="shared" si="71"/>
        <v>904.18083839999997</v>
      </c>
      <c r="O170" s="310">
        <f t="shared" si="73"/>
        <v>2009.2907519999999</v>
      </c>
      <c r="P170" s="310">
        <f t="shared" si="74"/>
        <v>2612.0779775999999</v>
      </c>
      <c r="Q170" s="310">
        <f t="shared" si="75"/>
        <v>4520.904192</v>
      </c>
      <c r="R170" s="309">
        <f t="shared" si="72"/>
        <v>853.94856959999993</v>
      </c>
      <c r="S170" s="34"/>
    </row>
    <row r="171" spans="1:19" s="49" customFormat="1" ht="24" customHeight="1">
      <c r="A171" s="673"/>
      <c r="B171" s="136" t="s">
        <v>568</v>
      </c>
      <c r="C171" s="136" t="s">
        <v>1049</v>
      </c>
      <c r="D171" s="48" t="s">
        <v>4</v>
      </c>
      <c r="E171" s="32">
        <v>3</v>
      </c>
      <c r="F171" s="266"/>
      <c r="G171" s="53"/>
      <c r="H171" s="53"/>
      <c r="I171" s="53">
        <v>2.5</v>
      </c>
      <c r="J171" s="124">
        <v>589.60294399999998</v>
      </c>
      <c r="K171" s="33">
        <f>L4</f>
        <v>0</v>
      </c>
      <c r="L171" s="190">
        <f t="shared" si="69"/>
        <v>589.60294399999998</v>
      </c>
      <c r="M171" s="308">
        <f t="shared" si="70"/>
        <v>884.40441599999997</v>
      </c>
      <c r="N171" s="308">
        <f t="shared" si="71"/>
        <v>1061.2852992000001</v>
      </c>
      <c r="O171" s="310">
        <f t="shared" si="73"/>
        <v>2358.4117759999999</v>
      </c>
      <c r="P171" s="310">
        <f t="shared" si="74"/>
        <v>3065.9353087999998</v>
      </c>
      <c r="Q171" s="310">
        <f t="shared" si="75"/>
        <v>5306.426496</v>
      </c>
      <c r="R171" s="309">
        <f t="shared" si="72"/>
        <v>1002.3250048</v>
      </c>
      <c r="S171" s="34"/>
    </row>
    <row r="172" spans="1:19" s="49" customFormat="1" ht="24" customHeight="1">
      <c r="A172" s="673"/>
      <c r="B172" s="136" t="s">
        <v>2911</v>
      </c>
      <c r="C172" s="136" t="s">
        <v>2908</v>
      </c>
      <c r="D172" s="48" t="s">
        <v>4</v>
      </c>
      <c r="E172" s="32">
        <v>3</v>
      </c>
      <c r="F172" s="266"/>
      <c r="G172" s="53"/>
      <c r="H172" s="53"/>
      <c r="I172" s="53">
        <v>3</v>
      </c>
      <c r="J172" s="124">
        <v>683.72998399999994</v>
      </c>
      <c r="K172" s="33">
        <f>L4</f>
        <v>0</v>
      </c>
      <c r="L172" s="190">
        <f t="shared" ref="L172:L177" si="84">J172*(1-K172)</f>
        <v>683.72998399999994</v>
      </c>
      <c r="M172" s="308">
        <f t="shared" ref="M172:M177" si="85">L172*1.5</f>
        <v>1025.5949759999999</v>
      </c>
      <c r="N172" s="308">
        <f t="shared" ref="N172:N177" si="86">L172*1.8</f>
        <v>1230.7139711999998</v>
      </c>
      <c r="O172" s="310">
        <f t="shared" si="73"/>
        <v>2734.9199359999998</v>
      </c>
      <c r="P172" s="310">
        <f t="shared" si="74"/>
        <v>3555.3959167999997</v>
      </c>
      <c r="Q172" s="310">
        <f t="shared" si="75"/>
        <v>6153.5698559999992</v>
      </c>
      <c r="R172" s="309">
        <f t="shared" ref="R172:R177" si="87">L172*1.7</f>
        <v>1162.3409727999999</v>
      </c>
      <c r="S172" s="34"/>
    </row>
    <row r="173" spans="1:19" s="49" customFormat="1" ht="24" customHeight="1">
      <c r="A173" s="673"/>
      <c r="B173" s="136" t="s">
        <v>3346</v>
      </c>
      <c r="C173" s="136" t="s">
        <v>3365</v>
      </c>
      <c r="D173" s="48" t="s">
        <v>4</v>
      </c>
      <c r="E173" s="32">
        <v>3</v>
      </c>
      <c r="F173" s="266"/>
      <c r="G173" s="53"/>
      <c r="H173" s="53"/>
      <c r="I173" s="53">
        <v>3</v>
      </c>
      <c r="J173" s="124">
        <v>248.97868799999998</v>
      </c>
      <c r="K173" s="33">
        <f>L4</f>
        <v>0</v>
      </c>
      <c r="L173" s="190">
        <f t="shared" si="84"/>
        <v>248.97868799999998</v>
      </c>
      <c r="M173" s="308">
        <f t="shared" si="85"/>
        <v>373.46803199999999</v>
      </c>
      <c r="N173" s="308">
        <f t="shared" si="86"/>
        <v>448.16163839999996</v>
      </c>
      <c r="O173" s="310">
        <f t="shared" si="73"/>
        <v>995.91475199999991</v>
      </c>
      <c r="P173" s="310">
        <f t="shared" si="74"/>
        <v>1294.6891776</v>
      </c>
      <c r="Q173" s="310">
        <f t="shared" si="75"/>
        <v>2240.808192</v>
      </c>
      <c r="R173" s="309">
        <f t="shared" si="87"/>
        <v>423.26376959999993</v>
      </c>
      <c r="S173" s="34"/>
    </row>
    <row r="174" spans="1:19" s="49" customFormat="1" ht="24" customHeight="1">
      <c r="A174" s="673"/>
      <c r="B174" s="136" t="s">
        <v>3361</v>
      </c>
      <c r="C174" s="136" t="s">
        <v>3366</v>
      </c>
      <c r="D174" s="48" t="s">
        <v>4</v>
      </c>
      <c r="E174" s="32">
        <v>3</v>
      </c>
      <c r="F174" s="266"/>
      <c r="G174" s="53"/>
      <c r="H174" s="53"/>
      <c r="I174" s="53">
        <v>3</v>
      </c>
      <c r="J174" s="124">
        <v>333.80345600000004</v>
      </c>
      <c r="K174" s="33">
        <f>L4</f>
        <v>0</v>
      </c>
      <c r="L174" s="190">
        <f t="shared" ref="L174" si="88">J174*(1-K174)</f>
        <v>333.80345600000004</v>
      </c>
      <c r="M174" s="308">
        <f t="shared" ref="M174" si="89">L174*1.5</f>
        <v>500.70518400000003</v>
      </c>
      <c r="N174" s="308">
        <f t="shared" ref="N174" si="90">L174*1.8</f>
        <v>600.84622080000008</v>
      </c>
      <c r="O174" s="310">
        <f t="shared" si="73"/>
        <v>1335.2138240000002</v>
      </c>
      <c r="P174" s="310">
        <f t="shared" si="74"/>
        <v>1735.7779712000004</v>
      </c>
      <c r="Q174" s="310">
        <f t="shared" si="75"/>
        <v>3004.2311040000004</v>
      </c>
      <c r="R174" s="309">
        <f t="shared" ref="R174" si="91">L174*1.7</f>
        <v>567.46587520000003</v>
      </c>
      <c r="S174" s="34"/>
    </row>
    <row r="175" spans="1:19" s="49" customFormat="1" ht="24" customHeight="1">
      <c r="A175" s="673"/>
      <c r="B175" s="136" t="s">
        <v>3362</v>
      </c>
      <c r="C175" s="136" t="s">
        <v>3367</v>
      </c>
      <c r="D175" s="48" t="s">
        <v>4</v>
      </c>
      <c r="E175" s="32">
        <v>3</v>
      </c>
      <c r="F175" s="266"/>
      <c r="G175" s="53"/>
      <c r="H175" s="53"/>
      <c r="I175" s="53">
        <v>3</v>
      </c>
      <c r="J175" s="124">
        <v>408.18265600000001</v>
      </c>
      <c r="K175" s="33">
        <f>L4</f>
        <v>0</v>
      </c>
      <c r="L175" s="190">
        <f t="shared" si="84"/>
        <v>408.18265600000001</v>
      </c>
      <c r="M175" s="308">
        <f t="shared" si="85"/>
        <v>612.27398400000004</v>
      </c>
      <c r="N175" s="308">
        <f t="shared" si="86"/>
        <v>734.72878079999998</v>
      </c>
      <c r="O175" s="310">
        <f t="shared" si="73"/>
        <v>1632.730624</v>
      </c>
      <c r="P175" s="310">
        <f t="shared" si="74"/>
        <v>2122.5498112</v>
      </c>
      <c r="Q175" s="310">
        <f t="shared" si="75"/>
        <v>3673.643904</v>
      </c>
      <c r="R175" s="309">
        <f t="shared" si="87"/>
        <v>693.91051519999996</v>
      </c>
      <c r="S175" s="34"/>
    </row>
    <row r="176" spans="1:19" s="49" customFormat="1" ht="24" customHeight="1">
      <c r="A176" s="673"/>
      <c r="B176" s="136" t="s">
        <v>3347</v>
      </c>
      <c r="C176" s="136" t="s">
        <v>3368</v>
      </c>
      <c r="D176" s="48" t="s">
        <v>4</v>
      </c>
      <c r="E176" s="32">
        <v>3</v>
      </c>
      <c r="F176" s="266"/>
      <c r="G176" s="53"/>
      <c r="H176" s="53"/>
      <c r="I176" s="53">
        <v>3</v>
      </c>
      <c r="J176" s="124">
        <v>195.99731200000002</v>
      </c>
      <c r="K176" s="33">
        <f>L4</f>
        <v>0</v>
      </c>
      <c r="L176" s="190">
        <f t="shared" ref="L176" si="92">J176*(1-K176)</f>
        <v>195.99731200000002</v>
      </c>
      <c r="M176" s="308">
        <f t="shared" ref="M176" si="93">L176*1.5</f>
        <v>293.99596800000006</v>
      </c>
      <c r="N176" s="308">
        <f t="shared" ref="N176" si="94">L176*1.8</f>
        <v>352.79516160000003</v>
      </c>
      <c r="O176" s="310">
        <f t="shared" si="73"/>
        <v>783.98924800000009</v>
      </c>
      <c r="P176" s="310">
        <f t="shared" si="74"/>
        <v>1019.1860224000002</v>
      </c>
      <c r="Q176" s="310">
        <f t="shared" si="75"/>
        <v>1763.9758080000001</v>
      </c>
      <c r="R176" s="309">
        <f t="shared" ref="R176" si="95">L176*1.7</f>
        <v>333.19543040000002</v>
      </c>
      <c r="S176" s="34"/>
    </row>
    <row r="177" spans="1:19" s="49" customFormat="1" ht="24" customHeight="1">
      <c r="A177" s="673"/>
      <c r="B177" s="136" t="s">
        <v>3363</v>
      </c>
      <c r="C177" s="136" t="s">
        <v>3369</v>
      </c>
      <c r="D177" s="48" t="s">
        <v>4</v>
      </c>
      <c r="E177" s="32">
        <v>3</v>
      </c>
      <c r="F177" s="266"/>
      <c r="G177" s="53"/>
      <c r="H177" s="53"/>
      <c r="I177" s="53">
        <v>3</v>
      </c>
      <c r="J177" s="124">
        <v>261.24313599999999</v>
      </c>
      <c r="K177" s="33">
        <f>L4</f>
        <v>0</v>
      </c>
      <c r="L177" s="190">
        <f t="shared" si="84"/>
        <v>261.24313599999999</v>
      </c>
      <c r="M177" s="308">
        <f t="shared" si="85"/>
        <v>391.86470399999996</v>
      </c>
      <c r="N177" s="308">
        <f t="shared" si="86"/>
        <v>470.2376448</v>
      </c>
      <c r="O177" s="310">
        <f t="shared" si="73"/>
        <v>1044.972544</v>
      </c>
      <c r="P177" s="310">
        <f t="shared" si="74"/>
        <v>1358.4643072000001</v>
      </c>
      <c r="Q177" s="310">
        <f t="shared" si="75"/>
        <v>2351.188224</v>
      </c>
      <c r="R177" s="309">
        <f t="shared" si="87"/>
        <v>444.11333119999995</v>
      </c>
      <c r="S177" s="34"/>
    </row>
    <row r="178" spans="1:19" s="49" customFormat="1" ht="24" customHeight="1">
      <c r="A178" s="673"/>
      <c r="B178" s="136" t="s">
        <v>3364</v>
      </c>
      <c r="C178" s="136" t="s">
        <v>3370</v>
      </c>
      <c r="D178" s="48" t="s">
        <v>4</v>
      </c>
      <c r="E178" s="32">
        <v>3</v>
      </c>
      <c r="F178" s="266"/>
      <c r="G178" s="53"/>
      <c r="H178" s="53"/>
      <c r="I178" s="53">
        <v>3</v>
      </c>
      <c r="J178" s="124">
        <v>317.47251200000005</v>
      </c>
      <c r="K178" s="33">
        <f>L4</f>
        <v>0</v>
      </c>
      <c r="L178" s="190">
        <f t="shared" si="69"/>
        <v>317.47251200000005</v>
      </c>
      <c r="M178" s="308">
        <f t="shared" si="70"/>
        <v>476.20876800000008</v>
      </c>
      <c r="N178" s="308">
        <f t="shared" si="71"/>
        <v>571.45052160000012</v>
      </c>
      <c r="O178" s="310">
        <f t="shared" si="73"/>
        <v>1269.8900480000002</v>
      </c>
      <c r="P178" s="310">
        <f t="shared" si="74"/>
        <v>1650.8570624000004</v>
      </c>
      <c r="Q178" s="310">
        <f t="shared" si="75"/>
        <v>2857.2526080000007</v>
      </c>
      <c r="R178" s="309">
        <f t="shared" si="72"/>
        <v>539.70327040000006</v>
      </c>
      <c r="S178" s="34"/>
    </row>
    <row r="179" spans="1:19" s="49" customFormat="1" ht="24" customHeight="1">
      <c r="A179" s="474"/>
      <c r="B179" s="126"/>
      <c r="C179" s="519"/>
      <c r="D179" s="1140" t="s">
        <v>123</v>
      </c>
      <c r="E179" s="1140"/>
      <c r="F179" s="1140"/>
      <c r="G179" s="126"/>
      <c r="H179" s="126"/>
      <c r="I179" s="126"/>
      <c r="J179" s="520"/>
      <c r="K179" s="126"/>
      <c r="L179" s="593"/>
      <c r="M179" s="675"/>
      <c r="N179" s="675"/>
      <c r="O179" s="675"/>
      <c r="P179" s="675"/>
      <c r="Q179" s="675"/>
      <c r="R179" s="675"/>
      <c r="S179" s="519"/>
    </row>
  </sheetData>
  <autoFilter ref="G6:I179"/>
  <mergeCells count="20">
    <mergeCell ref="D179:F179"/>
    <mergeCell ref="D1:S1"/>
    <mergeCell ref="B5:S5"/>
    <mergeCell ref="B35:S35"/>
    <mergeCell ref="B98:S98"/>
    <mergeCell ref="B157:S157"/>
    <mergeCell ref="B7:S7"/>
    <mergeCell ref="B15:S15"/>
    <mergeCell ref="B2:R2"/>
    <mergeCell ref="L4:R4"/>
    <mergeCell ref="D3:D4"/>
    <mergeCell ref="E3:E4"/>
    <mergeCell ref="F3:F4"/>
    <mergeCell ref="G3:G4"/>
    <mergeCell ref="H3:H4"/>
    <mergeCell ref="I3:I4"/>
    <mergeCell ref="J3:J4"/>
    <mergeCell ref="A3:A4"/>
    <mergeCell ref="B3:B4"/>
    <mergeCell ref="C3:C4"/>
  </mergeCells>
  <hyperlinks>
    <hyperlink ref="D179" location="Оглавление!A1" display="Оглавление &gt;&gt;&gt;&gt;"/>
    <hyperlink ref="S3" location="Оглавление!A1" display="Оглавление &gt;&gt;&gt;&gt;"/>
    <hyperlink ref="S4" location="Фотооглавление!A2" display="Фотооглавление &gt;&gt;&gt;&gt;"/>
  </hyperlinks>
  <pageMargins left="0.74803149606299213" right="0.74803149606299213" top="0.98425196850393704" bottom="0.98425196850393704" header="0.51181102362204722" footer="0.51181102362204722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AK45"/>
  <sheetViews>
    <sheetView zoomScale="70" zoomScaleNormal="70" workbookViewId="0">
      <selection activeCell="F3" sqref="F3"/>
    </sheetView>
  </sheetViews>
  <sheetFormatPr defaultRowHeight="12.75"/>
  <cols>
    <col min="1" max="1" width="3.5703125" style="79" customWidth="1"/>
    <col min="2" max="14" width="9.140625" style="79"/>
    <col min="15" max="15" width="9.140625" style="79" customWidth="1"/>
    <col min="16" max="16" width="13.5703125" style="79" customWidth="1"/>
    <col min="17" max="17" width="9.140625" style="79"/>
    <col min="18" max="18" width="13.28515625" style="79" customWidth="1"/>
    <col min="19" max="19" width="9.140625" style="79"/>
    <col min="20" max="20" width="12" style="79" customWidth="1"/>
    <col min="21" max="16384" width="9.140625" style="79"/>
  </cols>
  <sheetData>
    <row r="1" spans="2:22" ht="21" customHeight="1">
      <c r="D1" s="966"/>
      <c r="E1" s="966"/>
      <c r="F1" s="966"/>
      <c r="G1" s="966"/>
      <c r="H1" s="966"/>
      <c r="I1" s="966"/>
      <c r="J1" s="966"/>
      <c r="K1" s="966"/>
      <c r="L1" s="966"/>
      <c r="M1" s="966"/>
      <c r="N1" s="966"/>
      <c r="O1" s="276"/>
      <c r="P1" s="276"/>
      <c r="Q1" s="276"/>
      <c r="R1" s="276"/>
      <c r="S1" s="276"/>
      <c r="T1" s="276"/>
    </row>
    <row r="2" spans="2:22" ht="21" customHeight="1">
      <c r="B2" s="770" t="s">
        <v>3862</v>
      </c>
      <c r="D2" s="751"/>
      <c r="E2" s="751"/>
      <c r="F2" s="751"/>
      <c r="G2" s="751"/>
      <c r="H2" s="788" t="s">
        <v>3863</v>
      </c>
      <c r="I2" s="751"/>
      <c r="J2" s="751"/>
      <c r="K2" s="751"/>
      <c r="L2" s="751"/>
      <c r="M2" s="751"/>
      <c r="N2" s="751"/>
      <c r="O2" s="276"/>
      <c r="P2" s="788" t="s">
        <v>3865</v>
      </c>
      <c r="Q2" s="276"/>
      <c r="R2" s="276"/>
      <c r="S2" s="276"/>
      <c r="T2" s="276"/>
      <c r="V2" s="788" t="s">
        <v>97</v>
      </c>
    </row>
    <row r="3" spans="2:22" ht="21" customHeight="1">
      <c r="D3" s="751"/>
      <c r="E3" s="751"/>
      <c r="F3" s="751"/>
      <c r="G3" s="751"/>
      <c r="H3" s="789" t="s">
        <v>3864</v>
      </c>
      <c r="J3" s="751"/>
      <c r="K3" s="751"/>
      <c r="L3" s="751"/>
      <c r="M3" s="751"/>
      <c r="N3" s="751"/>
      <c r="O3" s="276"/>
      <c r="P3" s="276"/>
      <c r="Q3" s="276"/>
      <c r="R3" s="276"/>
      <c r="S3" s="276"/>
      <c r="T3" s="276"/>
    </row>
    <row r="4" spans="2:22" ht="21" customHeight="1">
      <c r="D4" s="751"/>
      <c r="E4" s="751"/>
      <c r="F4" s="751"/>
      <c r="G4" s="751"/>
      <c r="H4" s="751"/>
      <c r="I4" s="751"/>
      <c r="J4" s="751"/>
      <c r="K4" s="751"/>
      <c r="L4" s="751"/>
      <c r="M4" s="751"/>
      <c r="N4" s="751"/>
      <c r="O4" s="276"/>
      <c r="P4" s="276"/>
      <c r="Q4" s="276"/>
      <c r="R4" s="276"/>
      <c r="S4" s="276"/>
      <c r="T4" s="276"/>
    </row>
    <row r="5" spans="2:22" ht="38.25" customHeight="1"/>
    <row r="6" spans="2:22" ht="33.75" customHeight="1"/>
    <row r="21" spans="3:24" ht="83.25" customHeight="1"/>
    <row r="22" spans="3:24" ht="70.5" customHeight="1"/>
    <row r="23" spans="3:24" ht="38.25" customHeight="1">
      <c r="E23" s="770"/>
      <c r="F23" s="770" t="s">
        <v>3868</v>
      </c>
      <c r="S23" s="770" t="s">
        <v>3867</v>
      </c>
    </row>
    <row r="24" spans="3:24" ht="70.5" customHeight="1">
      <c r="G24" s="790"/>
    </row>
    <row r="25" spans="3:24" ht="70.5" customHeight="1">
      <c r="G25" s="790"/>
    </row>
    <row r="26" spans="3:24" ht="70.5" customHeight="1">
      <c r="G26" s="790"/>
    </row>
    <row r="27" spans="3:24" ht="70.5" customHeight="1">
      <c r="C27" s="790" t="s">
        <v>3869</v>
      </c>
      <c r="Q27" s="790" t="s">
        <v>3870</v>
      </c>
      <c r="X27" s="790" t="s">
        <v>3871</v>
      </c>
    </row>
    <row r="28" spans="3:24" ht="24.75" customHeight="1">
      <c r="C28" s="790"/>
      <c r="R28" s="790"/>
    </row>
    <row r="29" spans="3:24" ht="13.5" customHeight="1"/>
    <row r="45" spans="37:37" ht="15">
      <c r="AK45"/>
    </row>
  </sheetData>
  <mergeCells count="1">
    <mergeCell ref="D1:N1"/>
  </mergeCells>
  <pageMargins left="0.7" right="0.7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9900"/>
    <outlinePr summaryBelow="0" summaryRight="0"/>
    <pageSetUpPr autoPageBreaks="0"/>
  </sheetPr>
  <dimension ref="A1:R56"/>
  <sheetViews>
    <sheetView showGridLines="0" zoomScale="85" zoomScaleNormal="85" workbookViewId="0">
      <pane xSplit="1" ySplit="6" topLeftCell="B7" activePane="bottomRight" state="frozen"/>
      <selection activeCell="C25" sqref="C25"/>
      <selection pane="topRight" activeCell="C25" sqref="C25"/>
      <selection pane="bottomLeft" activeCell="C25" sqref="C25"/>
      <selection pane="bottomRight" activeCell="W16" sqref="W16:W17"/>
    </sheetView>
  </sheetViews>
  <sheetFormatPr defaultRowHeight="12.75"/>
  <cols>
    <col min="1" max="1" width="7.5703125" style="441" customWidth="1"/>
    <col min="2" max="2" width="28" style="442" customWidth="1"/>
    <col min="3" max="3" width="70.5703125" style="441" customWidth="1"/>
    <col min="4" max="5" width="8.7109375" style="442" customWidth="1"/>
    <col min="6" max="6" width="8.7109375" style="443" customWidth="1"/>
    <col min="7" max="8" width="8.7109375" style="442" customWidth="1"/>
    <col min="9" max="9" width="10.140625" style="442" customWidth="1"/>
    <col min="10" max="10" width="8.7109375" style="443" customWidth="1"/>
    <col min="11" max="11" width="0.28515625" style="442" customWidth="1"/>
    <col min="12" max="12" width="10" style="442" customWidth="1"/>
    <col min="13" max="14" width="10" style="443" customWidth="1"/>
    <col min="15" max="15" width="15.5703125" style="447" customWidth="1"/>
    <col min="16" max="16" width="13" style="447" customWidth="1"/>
    <col min="17" max="17" width="27.140625" style="441" customWidth="1"/>
    <col min="18" max="18" width="4" style="444" customWidth="1"/>
    <col min="19" max="16384" width="9.140625" style="444"/>
  </cols>
  <sheetData>
    <row r="1" spans="1:18" ht="81.75" customHeight="1">
      <c r="A1" s="494"/>
      <c r="B1" s="1139"/>
      <c r="C1" s="1139"/>
      <c r="D1" s="1151" t="s">
        <v>3840</v>
      </c>
      <c r="E1" s="1152"/>
      <c r="F1" s="1152"/>
      <c r="G1" s="1152"/>
      <c r="H1" s="1152"/>
      <c r="I1" s="1152"/>
      <c r="J1" s="1152"/>
      <c r="K1" s="1152"/>
      <c r="L1" s="1152"/>
      <c r="M1" s="1152"/>
      <c r="N1" s="1152"/>
      <c r="O1" s="1152"/>
      <c r="P1" s="1152"/>
      <c r="Q1" s="1152"/>
    </row>
    <row r="2" spans="1:18" s="1" customFormat="1" ht="45.75" customHeight="1">
      <c r="A2" s="690"/>
      <c r="B2" s="1166" t="s">
        <v>3322</v>
      </c>
      <c r="C2" s="1167"/>
      <c r="D2" s="1167"/>
      <c r="E2" s="1167"/>
      <c r="F2" s="1167"/>
      <c r="G2" s="1167"/>
      <c r="H2" s="1167"/>
      <c r="I2" s="1167"/>
      <c r="J2" s="1167"/>
      <c r="K2" s="1167"/>
      <c r="L2" s="1167"/>
      <c r="M2" s="1167"/>
      <c r="N2" s="1167"/>
      <c r="O2" s="1167"/>
      <c r="P2" s="1167"/>
      <c r="Q2" s="1168"/>
      <c r="R2" s="658"/>
    </row>
    <row r="3" spans="1:18" s="7" customFormat="1" ht="36.75" customHeight="1">
      <c r="A3" s="1112" t="s">
        <v>0</v>
      </c>
      <c r="B3" s="1111" t="s">
        <v>1</v>
      </c>
      <c r="C3" s="1111" t="s">
        <v>3153</v>
      </c>
      <c r="D3" s="1034" t="s">
        <v>3</v>
      </c>
      <c r="E3" s="1034" t="s">
        <v>76</v>
      </c>
      <c r="F3" s="1035" t="s">
        <v>100</v>
      </c>
      <c r="G3" s="1034" t="s">
        <v>124</v>
      </c>
      <c r="H3" s="1034" t="s">
        <v>125</v>
      </c>
      <c r="I3" s="1034" t="s">
        <v>126</v>
      </c>
      <c r="J3" s="1035" t="s">
        <v>99</v>
      </c>
      <c r="K3" s="631"/>
      <c r="L3" s="873" t="s">
        <v>2417</v>
      </c>
      <c r="M3" s="882" t="s">
        <v>2794</v>
      </c>
      <c r="N3" s="883" t="s">
        <v>2423</v>
      </c>
      <c r="O3" s="884" t="s">
        <v>2424</v>
      </c>
      <c r="P3" s="889" t="s">
        <v>2425</v>
      </c>
      <c r="Q3" s="676" t="s">
        <v>123</v>
      </c>
      <c r="R3" s="462"/>
    </row>
    <row r="4" spans="1:18" s="7" customFormat="1" ht="21" customHeight="1" thickBot="1">
      <c r="A4" s="1114"/>
      <c r="B4" s="1112"/>
      <c r="C4" s="1112"/>
      <c r="D4" s="1034"/>
      <c r="E4" s="1034"/>
      <c r="F4" s="1035"/>
      <c r="G4" s="1034"/>
      <c r="H4" s="1034"/>
      <c r="I4" s="1034"/>
      <c r="J4" s="1035"/>
      <c r="K4" s="633"/>
      <c r="L4" s="1153">
        <f>Оглавление!D3</f>
        <v>0</v>
      </c>
      <c r="M4" s="1154"/>
      <c r="N4" s="1154"/>
      <c r="O4" s="1154"/>
      <c r="P4" s="1155"/>
      <c r="Q4" s="691" t="s">
        <v>1679</v>
      </c>
      <c r="R4" s="462"/>
    </row>
    <row r="5" spans="1:18" s="5" customFormat="1" ht="92.25" customHeight="1">
      <c r="A5" s="465"/>
      <c r="B5" s="1156" t="s">
        <v>3323</v>
      </c>
      <c r="C5" s="1156"/>
      <c r="D5" s="1156"/>
      <c r="E5" s="1156"/>
      <c r="F5" s="1156"/>
      <c r="G5" s="1156"/>
      <c r="H5" s="1156"/>
      <c r="I5" s="1156"/>
      <c r="J5" s="1156"/>
      <c r="K5" s="1156"/>
      <c r="L5" s="1156"/>
      <c r="M5" s="1156"/>
      <c r="N5" s="1156"/>
      <c r="O5" s="1156"/>
      <c r="P5" s="1156"/>
      <c r="Q5" s="1156"/>
      <c r="R5" s="463"/>
    </row>
    <row r="6" spans="1:18" s="49" customFormat="1" ht="21.75" customHeight="1" thickBot="1">
      <c r="A6" s="692"/>
      <c r="B6" s="694"/>
      <c r="C6" s="695"/>
      <c r="D6" s="439"/>
      <c r="E6" s="550"/>
      <c r="F6" s="679"/>
      <c r="G6" s="680"/>
      <c r="H6" s="680"/>
      <c r="I6" s="680"/>
      <c r="J6" s="681"/>
      <c r="K6" s="272"/>
      <c r="L6" s="683"/>
      <c r="M6" s="683"/>
      <c r="N6" s="683"/>
      <c r="O6" s="683"/>
      <c r="P6" s="683"/>
      <c r="Q6" s="440"/>
      <c r="R6" s="463"/>
    </row>
    <row r="7" spans="1:18" s="5" customFormat="1" ht="26.25" customHeight="1" thickBot="1">
      <c r="A7" s="465"/>
      <c r="B7" s="1157" t="s">
        <v>3242</v>
      </c>
      <c r="C7" s="1158"/>
      <c r="D7" s="1158"/>
      <c r="E7" s="1158"/>
      <c r="F7" s="1158"/>
      <c r="G7" s="1158"/>
      <c r="H7" s="1158"/>
      <c r="I7" s="1158"/>
      <c r="J7" s="1158"/>
      <c r="K7" s="1158"/>
      <c r="L7" s="1158"/>
      <c r="M7" s="1158"/>
      <c r="N7" s="1158"/>
      <c r="O7" s="1158"/>
      <c r="P7" s="1158"/>
      <c r="Q7" s="1159"/>
      <c r="R7" s="463"/>
    </row>
    <row r="8" spans="1:18" s="49" customFormat="1" ht="13.5" customHeight="1">
      <c r="A8" s="466"/>
      <c r="B8" s="386" t="s">
        <v>3255</v>
      </c>
      <c r="C8" s="387" t="s">
        <v>3256</v>
      </c>
      <c r="D8" s="388" t="s">
        <v>4</v>
      </c>
      <c r="E8" s="389">
        <v>1</v>
      </c>
      <c r="F8" s="390"/>
      <c r="G8" s="391">
        <v>60</v>
      </c>
      <c r="H8" s="391">
        <v>30</v>
      </c>
      <c r="I8" s="391">
        <v>1.5</v>
      </c>
      <c r="J8" s="392">
        <v>285.82400000000001</v>
      </c>
      <c r="K8" s="393">
        <f>L4</f>
        <v>0</v>
      </c>
      <c r="L8" s="245">
        <f t="shared" ref="L8:L13" si="0">J8*(1-K8)</f>
        <v>285.82400000000001</v>
      </c>
      <c r="M8" s="394">
        <f t="shared" ref="M8:M13" si="1">L8*1.5</f>
        <v>428.73599999999999</v>
      </c>
      <c r="N8" s="868">
        <f t="shared" ref="N8:N13" si="2">L8*1.8</f>
        <v>514.48320000000001</v>
      </c>
      <c r="O8" s="885">
        <f t="shared" ref="O8:O13" si="3">L8*5.9</f>
        <v>1686.3616000000002</v>
      </c>
      <c r="P8" s="890">
        <f t="shared" ref="P8:P13" si="4">L8*1.7</f>
        <v>485.9008</v>
      </c>
      <c r="Q8" s="395"/>
      <c r="R8" s="463"/>
    </row>
    <row r="9" spans="1:18" s="49" customFormat="1" ht="13.5" customHeight="1">
      <c r="A9" s="466"/>
      <c r="B9" s="396" t="s">
        <v>3257</v>
      </c>
      <c r="C9" s="397" t="s">
        <v>3258</v>
      </c>
      <c r="D9" s="398" t="s">
        <v>4</v>
      </c>
      <c r="E9" s="399">
        <v>1</v>
      </c>
      <c r="F9" s="400"/>
      <c r="G9" s="401">
        <v>60</v>
      </c>
      <c r="H9" s="401">
        <v>30</v>
      </c>
      <c r="I9" s="401">
        <v>2</v>
      </c>
      <c r="J9" s="402">
        <v>363.77600000000001</v>
      </c>
      <c r="K9" s="403">
        <f>L4</f>
        <v>0</v>
      </c>
      <c r="L9" s="77">
        <f t="shared" si="0"/>
        <v>363.77600000000001</v>
      </c>
      <c r="M9" s="874">
        <f t="shared" si="1"/>
        <v>545.66399999999999</v>
      </c>
      <c r="N9" s="866">
        <f t="shared" si="2"/>
        <v>654.79680000000008</v>
      </c>
      <c r="O9" s="886">
        <f t="shared" si="3"/>
        <v>2146.2784000000001</v>
      </c>
      <c r="P9" s="281">
        <f t="shared" si="4"/>
        <v>618.41920000000005</v>
      </c>
      <c r="Q9" s="404"/>
      <c r="R9" s="463"/>
    </row>
    <row r="10" spans="1:18" s="49" customFormat="1" ht="13.5" customHeight="1" thickBot="1">
      <c r="A10" s="466"/>
      <c r="B10" s="396" t="s">
        <v>3259</v>
      </c>
      <c r="C10" s="397" t="s">
        <v>3260</v>
      </c>
      <c r="D10" s="398" t="s">
        <v>4</v>
      </c>
      <c r="E10" s="399">
        <v>1</v>
      </c>
      <c r="F10" s="400"/>
      <c r="G10" s="401">
        <v>60</v>
      </c>
      <c r="H10" s="401">
        <v>30</v>
      </c>
      <c r="I10" s="401">
        <v>2.5</v>
      </c>
      <c r="J10" s="402">
        <v>441.72800000000001</v>
      </c>
      <c r="K10" s="403">
        <f>L4</f>
        <v>0</v>
      </c>
      <c r="L10" s="77">
        <f t="shared" si="0"/>
        <v>441.72800000000001</v>
      </c>
      <c r="M10" s="874">
        <f t="shared" si="1"/>
        <v>662.59199999999998</v>
      </c>
      <c r="N10" s="866">
        <f t="shared" si="2"/>
        <v>795.11040000000003</v>
      </c>
      <c r="O10" s="886">
        <f t="shared" si="3"/>
        <v>2606.1952000000001</v>
      </c>
      <c r="P10" s="281">
        <f t="shared" si="4"/>
        <v>750.93759999999997</v>
      </c>
      <c r="Q10" s="404"/>
      <c r="R10" s="463"/>
    </row>
    <row r="11" spans="1:18" s="49" customFormat="1" ht="13.5" customHeight="1">
      <c r="A11" s="466"/>
      <c r="B11" s="405" t="s">
        <v>3261</v>
      </c>
      <c r="C11" s="357" t="s">
        <v>3262</v>
      </c>
      <c r="D11" s="406" t="s">
        <v>4</v>
      </c>
      <c r="E11" s="243">
        <v>1</v>
      </c>
      <c r="F11" s="407"/>
      <c r="G11" s="408">
        <v>60</v>
      </c>
      <c r="H11" s="408">
        <v>30</v>
      </c>
      <c r="I11" s="408">
        <v>1.5</v>
      </c>
      <c r="J11" s="409">
        <v>335.17411200000004</v>
      </c>
      <c r="K11" s="137">
        <f>L4</f>
        <v>0</v>
      </c>
      <c r="L11" s="245">
        <f t="shared" si="0"/>
        <v>335.17411200000004</v>
      </c>
      <c r="M11" s="875">
        <f t="shared" si="1"/>
        <v>502.76116800000005</v>
      </c>
      <c r="N11" s="868">
        <f t="shared" si="2"/>
        <v>603.31340160000013</v>
      </c>
      <c r="O11" s="885">
        <f t="shared" si="3"/>
        <v>1977.5272608000002</v>
      </c>
      <c r="P11" s="890">
        <f t="shared" si="4"/>
        <v>569.79599040000005</v>
      </c>
      <c r="Q11" s="246"/>
      <c r="R11" s="463"/>
    </row>
    <row r="12" spans="1:18" s="49" customFormat="1" ht="13.5" customHeight="1">
      <c r="A12" s="466"/>
      <c r="B12" s="411" t="s">
        <v>3263</v>
      </c>
      <c r="C12" s="352" t="s">
        <v>3264</v>
      </c>
      <c r="D12" s="412" t="s">
        <v>4</v>
      </c>
      <c r="E12" s="32">
        <v>1</v>
      </c>
      <c r="F12" s="413"/>
      <c r="G12" s="414">
        <v>60</v>
      </c>
      <c r="H12" s="414">
        <v>30</v>
      </c>
      <c r="I12" s="414">
        <v>2</v>
      </c>
      <c r="J12" s="90">
        <v>436.25836800000008</v>
      </c>
      <c r="K12" s="33">
        <f>L4</f>
        <v>0</v>
      </c>
      <c r="L12" s="77">
        <f t="shared" si="0"/>
        <v>436.25836800000008</v>
      </c>
      <c r="M12" s="874">
        <f t="shared" si="1"/>
        <v>654.38755200000014</v>
      </c>
      <c r="N12" s="866">
        <f t="shared" si="2"/>
        <v>785.26506240000015</v>
      </c>
      <c r="O12" s="886">
        <f t="shared" si="3"/>
        <v>2573.9243712000007</v>
      </c>
      <c r="P12" s="281">
        <f t="shared" si="4"/>
        <v>741.63922560000015</v>
      </c>
      <c r="Q12" s="247"/>
      <c r="R12" s="463"/>
    </row>
    <row r="13" spans="1:18" s="49" customFormat="1" ht="13.5" customHeight="1" thickBot="1">
      <c r="A13" s="466"/>
      <c r="B13" s="411" t="s">
        <v>3265</v>
      </c>
      <c r="C13" s="352" t="s">
        <v>3266</v>
      </c>
      <c r="D13" s="412" t="s">
        <v>4</v>
      </c>
      <c r="E13" s="32">
        <v>1</v>
      </c>
      <c r="F13" s="413"/>
      <c r="G13" s="414">
        <v>60</v>
      </c>
      <c r="H13" s="414">
        <v>30</v>
      </c>
      <c r="I13" s="414">
        <v>2.5</v>
      </c>
      <c r="J13" s="90">
        <v>532.02240000000006</v>
      </c>
      <c r="K13" s="33">
        <f>L4</f>
        <v>0</v>
      </c>
      <c r="L13" s="77">
        <f t="shared" si="0"/>
        <v>532.02240000000006</v>
      </c>
      <c r="M13" s="874">
        <f t="shared" si="1"/>
        <v>798.03360000000009</v>
      </c>
      <c r="N13" s="866">
        <f t="shared" si="2"/>
        <v>957.64032000000009</v>
      </c>
      <c r="O13" s="886">
        <f t="shared" si="3"/>
        <v>3138.9321600000007</v>
      </c>
      <c r="P13" s="281">
        <f t="shared" si="4"/>
        <v>904.43808000000013</v>
      </c>
      <c r="Q13" s="247"/>
      <c r="R13" s="463"/>
    </row>
    <row r="14" spans="1:18" s="49" customFormat="1" ht="13.5" customHeight="1">
      <c r="A14" s="466"/>
      <c r="B14" s="405" t="s">
        <v>3267</v>
      </c>
      <c r="C14" s="357" t="s">
        <v>3268</v>
      </c>
      <c r="D14" s="406" t="s">
        <v>4</v>
      </c>
      <c r="E14" s="243">
        <v>1</v>
      </c>
      <c r="F14" s="407"/>
      <c r="G14" s="408">
        <v>40</v>
      </c>
      <c r="H14" s="408">
        <v>30</v>
      </c>
      <c r="I14" s="408">
        <v>1.5</v>
      </c>
      <c r="J14" s="409">
        <v>324.79999999999995</v>
      </c>
      <c r="K14" s="137">
        <f>L4</f>
        <v>0</v>
      </c>
      <c r="L14" s="245">
        <f t="shared" ref="L14:L30" si="5">J14*(1-K14)</f>
        <v>324.79999999999995</v>
      </c>
      <c r="M14" s="875">
        <f t="shared" ref="M14:M16" si="6">L14*1.5</f>
        <v>487.19999999999993</v>
      </c>
      <c r="N14" s="868">
        <f t="shared" ref="N14:N30" si="7">L14*1.8</f>
        <v>584.64</v>
      </c>
      <c r="O14" s="885">
        <f t="shared" ref="O14:O30" si="8">L14*5.9</f>
        <v>1916.32</v>
      </c>
      <c r="P14" s="890">
        <f t="shared" ref="P14:P30" si="9">L14*1.7</f>
        <v>552.15999999999985</v>
      </c>
      <c r="Q14" s="246"/>
      <c r="R14" s="463"/>
    </row>
    <row r="15" spans="1:18" s="49" customFormat="1" ht="13.5" customHeight="1">
      <c r="A15" s="466"/>
      <c r="B15" s="411" t="s">
        <v>3269</v>
      </c>
      <c r="C15" s="352" t="s">
        <v>3270</v>
      </c>
      <c r="D15" s="412" t="s">
        <v>4</v>
      </c>
      <c r="E15" s="32">
        <v>1</v>
      </c>
      <c r="F15" s="413"/>
      <c r="G15" s="414">
        <v>40</v>
      </c>
      <c r="H15" s="414">
        <v>30</v>
      </c>
      <c r="I15" s="414">
        <v>2</v>
      </c>
      <c r="J15" s="90">
        <v>428.73599999999999</v>
      </c>
      <c r="K15" s="33">
        <f>L4</f>
        <v>0</v>
      </c>
      <c r="L15" s="77">
        <f t="shared" si="5"/>
        <v>428.73599999999999</v>
      </c>
      <c r="M15" s="874">
        <f t="shared" si="6"/>
        <v>643.10400000000004</v>
      </c>
      <c r="N15" s="866">
        <f t="shared" si="7"/>
        <v>771.72479999999996</v>
      </c>
      <c r="O15" s="886">
        <f t="shared" si="8"/>
        <v>2529.5424000000003</v>
      </c>
      <c r="P15" s="281">
        <f t="shared" si="9"/>
        <v>728.85119999999995</v>
      </c>
      <c r="Q15" s="247"/>
      <c r="R15" s="463"/>
    </row>
    <row r="16" spans="1:18" s="49" customFormat="1" ht="13.5" customHeight="1" thickBot="1">
      <c r="A16" s="466"/>
      <c r="B16" s="421" t="s">
        <v>3271</v>
      </c>
      <c r="C16" s="422" t="s">
        <v>3272</v>
      </c>
      <c r="D16" s="423" t="s">
        <v>4</v>
      </c>
      <c r="E16" s="248">
        <v>1</v>
      </c>
      <c r="F16" s="424"/>
      <c r="G16" s="425">
        <v>40</v>
      </c>
      <c r="H16" s="425">
        <v>30</v>
      </c>
      <c r="I16" s="425">
        <v>2.5</v>
      </c>
      <c r="J16" s="426">
        <v>519.68000000000006</v>
      </c>
      <c r="K16" s="138">
        <f>L4</f>
        <v>0</v>
      </c>
      <c r="L16" s="249">
        <f t="shared" si="5"/>
        <v>519.68000000000006</v>
      </c>
      <c r="M16" s="876">
        <f t="shared" si="6"/>
        <v>779.5200000000001</v>
      </c>
      <c r="N16" s="869">
        <f t="shared" si="7"/>
        <v>935.42400000000009</v>
      </c>
      <c r="O16" s="887">
        <f t="shared" si="8"/>
        <v>3066.1120000000005</v>
      </c>
      <c r="P16" s="891">
        <f t="shared" si="9"/>
        <v>883.45600000000013</v>
      </c>
      <c r="Q16" s="250"/>
      <c r="R16" s="463"/>
    </row>
    <row r="17" spans="1:18" s="49" customFormat="1" ht="13.5" customHeight="1">
      <c r="A17" s="466"/>
      <c r="B17" s="415" t="s">
        <v>3273</v>
      </c>
      <c r="C17" s="358" t="s">
        <v>3274</v>
      </c>
      <c r="D17" s="416" t="s">
        <v>4</v>
      </c>
      <c r="E17" s="385">
        <v>1</v>
      </c>
      <c r="F17" s="417"/>
      <c r="G17" s="418">
        <v>50</v>
      </c>
      <c r="H17" s="418">
        <v>50</v>
      </c>
      <c r="I17" s="418">
        <v>1.5</v>
      </c>
      <c r="J17" s="419">
        <v>363.77600000000001</v>
      </c>
      <c r="K17" s="47">
        <f>L4</f>
        <v>0</v>
      </c>
      <c r="L17" s="85">
        <f t="shared" si="5"/>
        <v>363.77600000000001</v>
      </c>
      <c r="M17" s="877">
        <f t="shared" ref="M17:M19" si="10">L17*1.5</f>
        <v>545.66399999999999</v>
      </c>
      <c r="N17" s="865">
        <f t="shared" si="7"/>
        <v>654.79680000000008</v>
      </c>
      <c r="O17" s="888">
        <f t="shared" si="8"/>
        <v>2146.2784000000001</v>
      </c>
      <c r="P17" s="278">
        <f t="shared" si="9"/>
        <v>618.41920000000005</v>
      </c>
      <c r="Q17" s="342"/>
      <c r="R17" s="463"/>
    </row>
    <row r="18" spans="1:18" s="49" customFormat="1" ht="13.5" customHeight="1">
      <c r="A18" s="466"/>
      <c r="B18" s="340" t="s">
        <v>3275</v>
      </c>
      <c r="C18" s="352" t="s">
        <v>3276</v>
      </c>
      <c r="D18" s="48" t="s">
        <v>4</v>
      </c>
      <c r="E18" s="32">
        <v>1</v>
      </c>
      <c r="F18" s="266"/>
      <c r="G18" s="53">
        <v>50</v>
      </c>
      <c r="H18" s="53">
        <v>50</v>
      </c>
      <c r="I18" s="53">
        <v>2</v>
      </c>
      <c r="J18" s="124">
        <v>467.71200000000005</v>
      </c>
      <c r="K18" s="33">
        <f>L4</f>
        <v>0</v>
      </c>
      <c r="L18" s="77">
        <f t="shared" si="5"/>
        <v>467.71200000000005</v>
      </c>
      <c r="M18" s="874">
        <f t="shared" si="10"/>
        <v>701.5680000000001</v>
      </c>
      <c r="N18" s="866">
        <f t="shared" si="7"/>
        <v>841.88160000000005</v>
      </c>
      <c r="O18" s="886">
        <f t="shared" si="8"/>
        <v>2759.5008000000003</v>
      </c>
      <c r="P18" s="281">
        <f t="shared" si="9"/>
        <v>795.11040000000003</v>
      </c>
      <c r="Q18" s="247"/>
      <c r="R18" s="463"/>
    </row>
    <row r="19" spans="1:18" s="49" customFormat="1" ht="13.5" customHeight="1" thickBot="1">
      <c r="A19" s="466"/>
      <c r="B19" s="340" t="s">
        <v>3275</v>
      </c>
      <c r="C19" s="352" t="s">
        <v>3277</v>
      </c>
      <c r="D19" s="48" t="s">
        <v>4</v>
      </c>
      <c r="E19" s="32">
        <v>1</v>
      </c>
      <c r="F19" s="266"/>
      <c r="G19" s="53">
        <v>50</v>
      </c>
      <c r="H19" s="53">
        <v>50</v>
      </c>
      <c r="I19" s="53">
        <v>2.5</v>
      </c>
      <c r="J19" s="124">
        <v>584.64</v>
      </c>
      <c r="K19" s="33">
        <f>L4</f>
        <v>0</v>
      </c>
      <c r="L19" s="77">
        <f t="shared" si="5"/>
        <v>584.64</v>
      </c>
      <c r="M19" s="874">
        <f t="shared" si="10"/>
        <v>876.96</v>
      </c>
      <c r="N19" s="866">
        <f t="shared" si="7"/>
        <v>1052.3520000000001</v>
      </c>
      <c r="O19" s="886">
        <f t="shared" si="8"/>
        <v>3449.3760000000002</v>
      </c>
      <c r="P19" s="281">
        <f t="shared" si="9"/>
        <v>993.88799999999992</v>
      </c>
      <c r="Q19" s="247"/>
      <c r="R19" s="463"/>
    </row>
    <row r="20" spans="1:18" s="49" customFormat="1" ht="13.5" customHeight="1">
      <c r="A20" s="466"/>
      <c r="B20" s="386" t="s">
        <v>3278</v>
      </c>
      <c r="C20" s="387" t="s">
        <v>3279</v>
      </c>
      <c r="D20" s="388" t="s">
        <v>4</v>
      </c>
      <c r="E20" s="389">
        <v>1</v>
      </c>
      <c r="F20" s="390"/>
      <c r="G20" s="391">
        <v>60</v>
      </c>
      <c r="H20" s="391">
        <v>30</v>
      </c>
      <c r="I20" s="391">
        <v>1.5</v>
      </c>
      <c r="J20" s="392">
        <v>415.74400000000003</v>
      </c>
      <c r="K20" s="393">
        <f>L4</f>
        <v>0</v>
      </c>
      <c r="L20" s="245">
        <f t="shared" si="5"/>
        <v>415.74400000000003</v>
      </c>
      <c r="M20" s="875">
        <f t="shared" ref="M20:M30" si="11">L20*1.5</f>
        <v>623.61599999999999</v>
      </c>
      <c r="N20" s="868">
        <f t="shared" si="7"/>
        <v>748.33920000000012</v>
      </c>
      <c r="O20" s="885">
        <f t="shared" si="8"/>
        <v>2452.8896000000004</v>
      </c>
      <c r="P20" s="890">
        <f t="shared" si="9"/>
        <v>706.76480000000004</v>
      </c>
      <c r="Q20" s="395"/>
      <c r="R20" s="463"/>
    </row>
    <row r="21" spans="1:18" s="49" customFormat="1" ht="13.5" customHeight="1">
      <c r="A21" s="466"/>
      <c r="B21" s="396" t="s">
        <v>3280</v>
      </c>
      <c r="C21" s="397" t="s">
        <v>3281</v>
      </c>
      <c r="D21" s="398" t="s">
        <v>4</v>
      </c>
      <c r="E21" s="399">
        <v>1</v>
      </c>
      <c r="F21" s="400"/>
      <c r="G21" s="401">
        <v>60</v>
      </c>
      <c r="H21" s="401">
        <v>30</v>
      </c>
      <c r="I21" s="401">
        <v>2</v>
      </c>
      <c r="J21" s="402">
        <v>545.66399999999999</v>
      </c>
      <c r="K21" s="403">
        <f>L4</f>
        <v>0</v>
      </c>
      <c r="L21" s="77">
        <f t="shared" si="5"/>
        <v>545.66399999999999</v>
      </c>
      <c r="M21" s="874">
        <f t="shared" si="11"/>
        <v>818.49599999999998</v>
      </c>
      <c r="N21" s="866">
        <f t="shared" si="7"/>
        <v>982.1952</v>
      </c>
      <c r="O21" s="886">
        <f t="shared" si="8"/>
        <v>3219.4176000000002</v>
      </c>
      <c r="P21" s="281">
        <f t="shared" si="9"/>
        <v>927.62879999999996</v>
      </c>
      <c r="Q21" s="404"/>
      <c r="R21" s="463"/>
    </row>
    <row r="22" spans="1:18" s="49" customFormat="1" ht="13.5" customHeight="1" thickBot="1">
      <c r="A22" s="466"/>
      <c r="B22" s="396" t="s">
        <v>3282</v>
      </c>
      <c r="C22" s="397" t="s">
        <v>3283</v>
      </c>
      <c r="D22" s="398" t="s">
        <v>4</v>
      </c>
      <c r="E22" s="399">
        <v>1</v>
      </c>
      <c r="F22" s="400"/>
      <c r="G22" s="401">
        <v>60</v>
      </c>
      <c r="H22" s="401">
        <v>30</v>
      </c>
      <c r="I22" s="401">
        <v>2.5</v>
      </c>
      <c r="J22" s="402">
        <v>675.58400000000006</v>
      </c>
      <c r="K22" s="403">
        <f>L4</f>
        <v>0</v>
      </c>
      <c r="L22" s="77">
        <f t="shared" si="5"/>
        <v>675.58400000000006</v>
      </c>
      <c r="M22" s="874">
        <f t="shared" si="11"/>
        <v>1013.3760000000001</v>
      </c>
      <c r="N22" s="866">
        <f t="shared" si="7"/>
        <v>1216.0512000000001</v>
      </c>
      <c r="O22" s="886">
        <f t="shared" si="8"/>
        <v>3985.9456000000005</v>
      </c>
      <c r="P22" s="281">
        <f t="shared" si="9"/>
        <v>1148.4928</v>
      </c>
      <c r="Q22" s="404"/>
      <c r="R22" s="463"/>
    </row>
    <row r="23" spans="1:18" s="49" customFormat="1" ht="13.5" customHeight="1">
      <c r="A23" s="466"/>
      <c r="B23" s="405" t="s">
        <v>3284</v>
      </c>
      <c r="C23" s="357" t="s">
        <v>3285</v>
      </c>
      <c r="D23" s="406" t="s">
        <v>4</v>
      </c>
      <c r="E23" s="243">
        <v>1</v>
      </c>
      <c r="F23" s="407"/>
      <c r="G23" s="408">
        <v>60</v>
      </c>
      <c r="H23" s="408">
        <v>32</v>
      </c>
      <c r="I23" s="408">
        <v>1.5</v>
      </c>
      <c r="J23" s="409">
        <v>454.72</v>
      </c>
      <c r="K23" s="137">
        <f>L4</f>
        <v>0</v>
      </c>
      <c r="L23" s="245">
        <f t="shared" si="5"/>
        <v>454.72</v>
      </c>
      <c r="M23" s="875">
        <f t="shared" si="11"/>
        <v>682.08</v>
      </c>
      <c r="N23" s="868">
        <f t="shared" si="7"/>
        <v>818.49600000000009</v>
      </c>
      <c r="O23" s="885">
        <f t="shared" si="8"/>
        <v>2682.8480000000004</v>
      </c>
      <c r="P23" s="890">
        <f t="shared" si="9"/>
        <v>773.024</v>
      </c>
      <c r="Q23" s="246"/>
      <c r="R23" s="463"/>
    </row>
    <row r="24" spans="1:18" s="49" customFormat="1" ht="13.5" customHeight="1">
      <c r="A24" s="466"/>
      <c r="B24" s="411" t="s">
        <v>3286</v>
      </c>
      <c r="C24" s="352" t="s">
        <v>3287</v>
      </c>
      <c r="D24" s="412" t="s">
        <v>4</v>
      </c>
      <c r="E24" s="32">
        <v>1</v>
      </c>
      <c r="F24" s="413"/>
      <c r="G24" s="414">
        <v>60</v>
      </c>
      <c r="H24" s="414">
        <v>32</v>
      </c>
      <c r="I24" s="414">
        <v>2</v>
      </c>
      <c r="J24" s="90">
        <v>584.64</v>
      </c>
      <c r="K24" s="33">
        <f>L4</f>
        <v>0</v>
      </c>
      <c r="L24" s="77">
        <f t="shared" si="5"/>
        <v>584.64</v>
      </c>
      <c r="M24" s="874">
        <f t="shared" si="11"/>
        <v>876.96</v>
      </c>
      <c r="N24" s="866">
        <f t="shared" si="7"/>
        <v>1052.3520000000001</v>
      </c>
      <c r="O24" s="886">
        <f t="shared" si="8"/>
        <v>3449.3760000000002</v>
      </c>
      <c r="P24" s="281">
        <f t="shared" si="9"/>
        <v>993.88799999999992</v>
      </c>
      <c r="Q24" s="247"/>
      <c r="R24" s="463"/>
    </row>
    <row r="25" spans="1:18" s="49" customFormat="1" ht="13.5" customHeight="1">
      <c r="A25" s="466"/>
      <c r="B25" s="411" t="s">
        <v>3288</v>
      </c>
      <c r="C25" s="352" t="s">
        <v>3289</v>
      </c>
      <c r="D25" s="412" t="s">
        <v>4</v>
      </c>
      <c r="E25" s="32">
        <v>1</v>
      </c>
      <c r="F25" s="413"/>
      <c r="G25" s="414">
        <v>60</v>
      </c>
      <c r="H25" s="414">
        <v>32</v>
      </c>
      <c r="I25" s="414">
        <v>2.5</v>
      </c>
      <c r="J25" s="90">
        <v>714.56000000000006</v>
      </c>
      <c r="K25" s="33">
        <f>L4</f>
        <v>0</v>
      </c>
      <c r="L25" s="77">
        <f t="shared" si="5"/>
        <v>714.56000000000006</v>
      </c>
      <c r="M25" s="874">
        <f t="shared" si="11"/>
        <v>1071.8400000000001</v>
      </c>
      <c r="N25" s="866">
        <f t="shared" si="7"/>
        <v>1286.2080000000001</v>
      </c>
      <c r="O25" s="886">
        <f t="shared" si="8"/>
        <v>4215.9040000000005</v>
      </c>
      <c r="P25" s="281">
        <f t="shared" si="9"/>
        <v>1214.7520000000002</v>
      </c>
      <c r="Q25" s="247"/>
      <c r="R25" s="463"/>
    </row>
    <row r="26" spans="1:18" s="49" customFormat="1" ht="13.5" customHeight="1" thickBot="1">
      <c r="A26" s="466"/>
      <c r="B26" s="411" t="s">
        <v>3290</v>
      </c>
      <c r="C26" s="352" t="s">
        <v>3291</v>
      </c>
      <c r="D26" s="412" t="s">
        <v>4</v>
      </c>
      <c r="E26" s="32">
        <v>1</v>
      </c>
      <c r="F26" s="413"/>
      <c r="G26" s="414">
        <v>60</v>
      </c>
      <c r="H26" s="414">
        <v>32</v>
      </c>
      <c r="I26" s="414">
        <v>3</v>
      </c>
      <c r="J26" s="90">
        <v>857.47199999999998</v>
      </c>
      <c r="K26" s="33">
        <f>L4</f>
        <v>0</v>
      </c>
      <c r="L26" s="77">
        <f t="shared" si="5"/>
        <v>857.47199999999998</v>
      </c>
      <c r="M26" s="874">
        <f t="shared" si="11"/>
        <v>1286.2080000000001</v>
      </c>
      <c r="N26" s="866">
        <f t="shared" si="7"/>
        <v>1543.4495999999999</v>
      </c>
      <c r="O26" s="886">
        <f t="shared" si="8"/>
        <v>5059.0848000000005</v>
      </c>
      <c r="P26" s="281">
        <f t="shared" si="9"/>
        <v>1457.7023999999999</v>
      </c>
      <c r="Q26" s="247"/>
      <c r="R26" s="463"/>
    </row>
    <row r="27" spans="1:18" s="49" customFormat="1" ht="13.5" customHeight="1">
      <c r="A27" s="466"/>
      <c r="B27" s="386" t="s">
        <v>3292</v>
      </c>
      <c r="C27" s="387" t="s">
        <v>3293</v>
      </c>
      <c r="D27" s="388" t="s">
        <v>4</v>
      </c>
      <c r="E27" s="389">
        <v>1</v>
      </c>
      <c r="F27" s="390"/>
      <c r="G27" s="391">
        <v>80</v>
      </c>
      <c r="H27" s="391">
        <v>40</v>
      </c>
      <c r="I27" s="391">
        <v>1.5</v>
      </c>
      <c r="J27" s="392">
        <v>571.64800000000002</v>
      </c>
      <c r="K27" s="393">
        <f>L4</f>
        <v>0</v>
      </c>
      <c r="L27" s="245">
        <f t="shared" si="5"/>
        <v>571.64800000000002</v>
      </c>
      <c r="M27" s="875">
        <f t="shared" si="11"/>
        <v>857.47199999999998</v>
      </c>
      <c r="N27" s="868">
        <f t="shared" si="7"/>
        <v>1028.9664</v>
      </c>
      <c r="O27" s="885">
        <f t="shared" si="8"/>
        <v>3372.7232000000004</v>
      </c>
      <c r="P27" s="890">
        <f t="shared" si="9"/>
        <v>971.80160000000001</v>
      </c>
      <c r="Q27" s="395"/>
      <c r="R27" s="463"/>
    </row>
    <row r="28" spans="1:18" s="49" customFormat="1" ht="13.5" customHeight="1">
      <c r="A28" s="466"/>
      <c r="B28" s="396" t="s">
        <v>3294</v>
      </c>
      <c r="C28" s="397" t="s">
        <v>3295</v>
      </c>
      <c r="D28" s="398" t="s">
        <v>4</v>
      </c>
      <c r="E28" s="399">
        <v>1</v>
      </c>
      <c r="F28" s="400"/>
      <c r="G28" s="401">
        <v>80</v>
      </c>
      <c r="H28" s="401">
        <v>40</v>
      </c>
      <c r="I28" s="401">
        <v>2</v>
      </c>
      <c r="J28" s="402">
        <v>727.55200000000002</v>
      </c>
      <c r="K28" s="403">
        <f>L4</f>
        <v>0</v>
      </c>
      <c r="L28" s="77">
        <f t="shared" si="5"/>
        <v>727.55200000000002</v>
      </c>
      <c r="M28" s="874">
        <f t="shared" si="11"/>
        <v>1091.328</v>
      </c>
      <c r="N28" s="866">
        <f t="shared" si="7"/>
        <v>1309.5936000000002</v>
      </c>
      <c r="O28" s="886">
        <f t="shared" si="8"/>
        <v>4292.5568000000003</v>
      </c>
      <c r="P28" s="281">
        <f t="shared" si="9"/>
        <v>1236.8384000000001</v>
      </c>
      <c r="Q28" s="404"/>
      <c r="R28" s="463"/>
    </row>
    <row r="29" spans="1:18" s="49" customFormat="1" ht="13.5" customHeight="1">
      <c r="A29" s="466"/>
      <c r="B29" s="396" t="s">
        <v>3296</v>
      </c>
      <c r="C29" s="397" t="s">
        <v>3297</v>
      </c>
      <c r="D29" s="398" t="s">
        <v>4</v>
      </c>
      <c r="E29" s="399">
        <v>1</v>
      </c>
      <c r="F29" s="400"/>
      <c r="G29" s="401">
        <v>80</v>
      </c>
      <c r="H29" s="401">
        <v>40</v>
      </c>
      <c r="I29" s="401">
        <v>2.5</v>
      </c>
      <c r="J29" s="402">
        <v>909.44</v>
      </c>
      <c r="K29" s="403">
        <f>L4</f>
        <v>0</v>
      </c>
      <c r="L29" s="77">
        <f t="shared" si="5"/>
        <v>909.44</v>
      </c>
      <c r="M29" s="874">
        <f t="shared" si="11"/>
        <v>1364.16</v>
      </c>
      <c r="N29" s="866">
        <f t="shared" si="7"/>
        <v>1636.9920000000002</v>
      </c>
      <c r="O29" s="886">
        <f t="shared" si="8"/>
        <v>5365.6960000000008</v>
      </c>
      <c r="P29" s="281">
        <f t="shared" si="9"/>
        <v>1546.048</v>
      </c>
      <c r="Q29" s="404"/>
      <c r="R29" s="463"/>
    </row>
    <row r="30" spans="1:18" s="49" customFormat="1" ht="13.5" customHeight="1">
      <c r="A30" s="466"/>
      <c r="B30" s="396" t="s">
        <v>3298</v>
      </c>
      <c r="C30" s="397" t="s">
        <v>3299</v>
      </c>
      <c r="D30" s="398" t="s">
        <v>4</v>
      </c>
      <c r="E30" s="399">
        <v>1</v>
      </c>
      <c r="F30" s="400"/>
      <c r="G30" s="401">
        <v>80</v>
      </c>
      <c r="H30" s="401">
        <v>40</v>
      </c>
      <c r="I30" s="401">
        <v>3</v>
      </c>
      <c r="J30" s="402">
        <v>1039.3600000000001</v>
      </c>
      <c r="K30" s="403">
        <f>L4</f>
        <v>0</v>
      </c>
      <c r="L30" s="77">
        <f t="shared" si="5"/>
        <v>1039.3600000000001</v>
      </c>
      <c r="M30" s="874">
        <f t="shared" si="11"/>
        <v>1559.0400000000002</v>
      </c>
      <c r="N30" s="866">
        <f t="shared" si="7"/>
        <v>1870.8480000000002</v>
      </c>
      <c r="O30" s="886">
        <f t="shared" si="8"/>
        <v>6132.2240000000011</v>
      </c>
      <c r="P30" s="281">
        <f t="shared" si="9"/>
        <v>1766.9120000000003</v>
      </c>
      <c r="Q30" s="404"/>
      <c r="R30" s="463"/>
    </row>
    <row r="31" spans="1:18" s="3" customFormat="1" ht="11.25">
      <c r="A31" s="441"/>
      <c r="B31" s="1160"/>
      <c r="C31" s="1161"/>
      <c r="D31" s="1161"/>
      <c r="E31" s="1161"/>
      <c r="F31" s="1161"/>
      <c r="G31" s="1161"/>
      <c r="H31" s="1161"/>
      <c r="I31" s="1161"/>
      <c r="J31" s="1161"/>
      <c r="K31" s="1161"/>
      <c r="L31" s="1161"/>
      <c r="M31" s="1161"/>
      <c r="N31" s="1161"/>
      <c r="O31" s="1161"/>
      <c r="P31" s="1161"/>
      <c r="Q31" s="1162"/>
      <c r="R31" s="444"/>
    </row>
    <row r="32" spans="1:18" s="3" customFormat="1" ht="12" thickBot="1">
      <c r="A32" s="441"/>
      <c r="B32" s="1163"/>
      <c r="C32" s="1164"/>
      <c r="D32" s="1164"/>
      <c r="E32" s="1164"/>
      <c r="F32" s="1164"/>
      <c r="G32" s="1164"/>
      <c r="H32" s="1164"/>
      <c r="I32" s="1164"/>
      <c r="J32" s="1164"/>
      <c r="K32" s="1164"/>
      <c r="L32" s="1164"/>
      <c r="M32" s="1164"/>
      <c r="N32" s="1164"/>
      <c r="O32" s="1164"/>
      <c r="P32" s="1164"/>
      <c r="Q32" s="1165"/>
      <c r="R32" s="444"/>
    </row>
    <row r="33" spans="1:18" s="49" customFormat="1" ht="13.5" customHeight="1">
      <c r="A33" s="466"/>
      <c r="B33" s="386" t="s">
        <v>3243</v>
      </c>
      <c r="C33" s="387" t="s">
        <v>3244</v>
      </c>
      <c r="D33" s="388" t="s">
        <v>4</v>
      </c>
      <c r="E33" s="389">
        <v>1</v>
      </c>
      <c r="F33" s="390"/>
      <c r="G33" s="391">
        <v>60</v>
      </c>
      <c r="H33" s="391">
        <v>30</v>
      </c>
      <c r="I33" s="391">
        <v>1.5</v>
      </c>
      <c r="J33" s="392">
        <v>300.11520000000002</v>
      </c>
      <c r="K33" s="393">
        <f>L4</f>
        <v>0</v>
      </c>
      <c r="L33" s="245">
        <f t="shared" ref="L33:L55" si="12">J33*(1-K33)</f>
        <v>300.11520000000002</v>
      </c>
      <c r="M33" s="879">
        <f t="shared" ref="M33:M55" si="13">L33*1.5</f>
        <v>450.17280000000005</v>
      </c>
      <c r="N33" s="868">
        <f t="shared" ref="N33:N55" si="14">L33*1.8</f>
        <v>540.20735999999999</v>
      </c>
      <c r="O33" s="885">
        <f t="shared" ref="O33:O55" si="15">L33*5.9</f>
        <v>1770.6796800000002</v>
      </c>
      <c r="P33" s="890">
        <f t="shared" ref="P33:P55" si="16">L33*1.7</f>
        <v>510.19584000000003</v>
      </c>
      <c r="Q33" s="395"/>
      <c r="R33" s="463"/>
    </row>
    <row r="34" spans="1:18" s="49" customFormat="1" ht="13.5" customHeight="1">
      <c r="A34" s="466"/>
      <c r="B34" s="396" t="s">
        <v>3245</v>
      </c>
      <c r="C34" s="397" t="s">
        <v>3246</v>
      </c>
      <c r="D34" s="398" t="s">
        <v>4</v>
      </c>
      <c r="E34" s="399">
        <v>1</v>
      </c>
      <c r="F34" s="400"/>
      <c r="G34" s="401">
        <v>60</v>
      </c>
      <c r="H34" s="401">
        <v>30</v>
      </c>
      <c r="I34" s="401">
        <v>2</v>
      </c>
      <c r="J34" s="402">
        <v>381.96480000000003</v>
      </c>
      <c r="K34" s="403">
        <f>L4</f>
        <v>0</v>
      </c>
      <c r="L34" s="77">
        <f t="shared" si="12"/>
        <v>381.96480000000003</v>
      </c>
      <c r="M34" s="878">
        <f t="shared" si="13"/>
        <v>572.94720000000007</v>
      </c>
      <c r="N34" s="866">
        <f t="shared" si="14"/>
        <v>687.53664000000003</v>
      </c>
      <c r="O34" s="886">
        <f t="shared" si="15"/>
        <v>2253.5923200000002</v>
      </c>
      <c r="P34" s="281">
        <f t="shared" si="16"/>
        <v>649.34016000000008</v>
      </c>
      <c r="Q34" s="404"/>
      <c r="R34" s="463"/>
    </row>
    <row r="35" spans="1:18" s="49" customFormat="1" ht="13.5" customHeight="1" thickBot="1">
      <c r="A35" s="466"/>
      <c r="B35" s="396" t="s">
        <v>3247</v>
      </c>
      <c r="C35" s="397" t="s">
        <v>3248</v>
      </c>
      <c r="D35" s="398" t="s">
        <v>4</v>
      </c>
      <c r="E35" s="399">
        <v>1</v>
      </c>
      <c r="F35" s="400"/>
      <c r="G35" s="401">
        <v>60</v>
      </c>
      <c r="H35" s="401">
        <v>30</v>
      </c>
      <c r="I35" s="401">
        <v>2.5</v>
      </c>
      <c r="J35" s="402">
        <v>463.81439999999998</v>
      </c>
      <c r="K35" s="403">
        <f>L4</f>
        <v>0</v>
      </c>
      <c r="L35" s="77">
        <f t="shared" si="12"/>
        <v>463.81439999999998</v>
      </c>
      <c r="M35" s="878">
        <f t="shared" si="13"/>
        <v>695.72159999999997</v>
      </c>
      <c r="N35" s="866">
        <f t="shared" si="14"/>
        <v>834.86591999999996</v>
      </c>
      <c r="O35" s="886">
        <f t="shared" si="15"/>
        <v>2736.5049600000002</v>
      </c>
      <c r="P35" s="281">
        <f t="shared" si="16"/>
        <v>788.48447999999996</v>
      </c>
      <c r="Q35" s="404"/>
      <c r="R35" s="463"/>
    </row>
    <row r="36" spans="1:18" s="49" customFormat="1" ht="13.5" customHeight="1">
      <c r="A36" s="466"/>
      <c r="B36" s="405" t="s">
        <v>3249</v>
      </c>
      <c r="C36" s="357" t="s">
        <v>3252</v>
      </c>
      <c r="D36" s="406" t="s">
        <v>4</v>
      </c>
      <c r="E36" s="243">
        <v>1</v>
      </c>
      <c r="F36" s="407"/>
      <c r="G36" s="408">
        <v>60</v>
      </c>
      <c r="H36" s="408">
        <v>30</v>
      </c>
      <c r="I36" s="408">
        <v>1.5</v>
      </c>
      <c r="J36" s="409">
        <v>351.93281760000002</v>
      </c>
      <c r="K36" s="137">
        <f>L4</f>
        <v>0</v>
      </c>
      <c r="L36" s="245">
        <f t="shared" si="12"/>
        <v>351.93281760000002</v>
      </c>
      <c r="M36" s="879">
        <f t="shared" si="13"/>
        <v>527.89922640000009</v>
      </c>
      <c r="N36" s="868">
        <f t="shared" si="14"/>
        <v>633.47907168000006</v>
      </c>
      <c r="O36" s="885">
        <f t="shared" si="15"/>
        <v>2076.4036238400004</v>
      </c>
      <c r="P36" s="890">
        <f t="shared" si="16"/>
        <v>598.28578992000007</v>
      </c>
      <c r="Q36" s="246"/>
      <c r="R36" s="463"/>
    </row>
    <row r="37" spans="1:18" s="49" customFormat="1" ht="13.5" customHeight="1">
      <c r="A37" s="466"/>
      <c r="B37" s="411" t="s">
        <v>3250</v>
      </c>
      <c r="C37" s="352" t="s">
        <v>3253</v>
      </c>
      <c r="D37" s="412" t="s">
        <v>4</v>
      </c>
      <c r="E37" s="32">
        <v>1</v>
      </c>
      <c r="F37" s="413"/>
      <c r="G37" s="414">
        <v>60</v>
      </c>
      <c r="H37" s="414">
        <v>30</v>
      </c>
      <c r="I37" s="414">
        <v>2</v>
      </c>
      <c r="J37" s="90">
        <v>458.07128640000008</v>
      </c>
      <c r="K37" s="33">
        <f>L4</f>
        <v>0</v>
      </c>
      <c r="L37" s="77">
        <f t="shared" si="12"/>
        <v>458.07128640000008</v>
      </c>
      <c r="M37" s="878">
        <f t="shared" si="13"/>
        <v>687.10692960000006</v>
      </c>
      <c r="N37" s="866">
        <f t="shared" si="14"/>
        <v>824.52831552000021</v>
      </c>
      <c r="O37" s="886">
        <f t="shared" si="15"/>
        <v>2702.6205897600007</v>
      </c>
      <c r="P37" s="281">
        <f t="shared" si="16"/>
        <v>778.72118688000012</v>
      </c>
      <c r="Q37" s="247"/>
      <c r="R37" s="463"/>
    </row>
    <row r="38" spans="1:18" s="49" customFormat="1" ht="13.5" customHeight="1" thickBot="1">
      <c r="A38" s="466"/>
      <c r="B38" s="411" t="s">
        <v>3251</v>
      </c>
      <c r="C38" s="352" t="s">
        <v>3254</v>
      </c>
      <c r="D38" s="412" t="s">
        <v>4</v>
      </c>
      <c r="E38" s="32">
        <v>1</v>
      </c>
      <c r="F38" s="413"/>
      <c r="G38" s="414">
        <v>60</v>
      </c>
      <c r="H38" s="414">
        <v>30</v>
      </c>
      <c r="I38" s="414">
        <v>2.5</v>
      </c>
      <c r="J38" s="90">
        <v>558.62351999999998</v>
      </c>
      <c r="K38" s="33">
        <f>L4</f>
        <v>0</v>
      </c>
      <c r="L38" s="77">
        <f t="shared" si="12"/>
        <v>558.62351999999998</v>
      </c>
      <c r="M38" s="878">
        <f t="shared" si="13"/>
        <v>837.93527999999992</v>
      </c>
      <c r="N38" s="866">
        <f t="shared" si="14"/>
        <v>1005.522336</v>
      </c>
      <c r="O38" s="886">
        <f t="shared" si="15"/>
        <v>3295.878768</v>
      </c>
      <c r="P38" s="281">
        <f t="shared" si="16"/>
        <v>949.65998399999989</v>
      </c>
      <c r="Q38" s="247"/>
      <c r="R38" s="463"/>
    </row>
    <row r="39" spans="1:18" s="49" customFormat="1" ht="13.5" customHeight="1">
      <c r="A39" s="466"/>
      <c r="B39" s="405" t="s">
        <v>3209</v>
      </c>
      <c r="C39" s="357" t="s">
        <v>3212</v>
      </c>
      <c r="D39" s="406" t="s">
        <v>4</v>
      </c>
      <c r="E39" s="243">
        <v>1</v>
      </c>
      <c r="F39" s="407"/>
      <c r="G39" s="408">
        <v>40</v>
      </c>
      <c r="H39" s="408">
        <v>30</v>
      </c>
      <c r="I39" s="408">
        <v>1.5</v>
      </c>
      <c r="J39" s="409">
        <v>341.03999999999996</v>
      </c>
      <c r="K39" s="137">
        <f>L4</f>
        <v>0</v>
      </c>
      <c r="L39" s="245">
        <f t="shared" si="12"/>
        <v>341.03999999999996</v>
      </c>
      <c r="M39" s="879">
        <f t="shared" si="13"/>
        <v>511.55999999999995</v>
      </c>
      <c r="N39" s="868">
        <f t="shared" si="14"/>
        <v>613.87199999999996</v>
      </c>
      <c r="O39" s="885">
        <f t="shared" si="15"/>
        <v>2012.136</v>
      </c>
      <c r="P39" s="890">
        <f t="shared" si="16"/>
        <v>579.76799999999992</v>
      </c>
      <c r="Q39" s="246"/>
      <c r="R39" s="463"/>
    </row>
    <row r="40" spans="1:18" s="49" customFormat="1" ht="13.5" customHeight="1">
      <c r="A40" s="466"/>
      <c r="B40" s="411" t="s">
        <v>3210</v>
      </c>
      <c r="C40" s="352" t="s">
        <v>3213</v>
      </c>
      <c r="D40" s="412" t="s">
        <v>4</v>
      </c>
      <c r="E40" s="32">
        <v>1</v>
      </c>
      <c r="F40" s="413"/>
      <c r="G40" s="414">
        <v>40</v>
      </c>
      <c r="H40" s="414">
        <v>30</v>
      </c>
      <c r="I40" s="414">
        <v>2</v>
      </c>
      <c r="J40" s="90">
        <v>450.1728</v>
      </c>
      <c r="K40" s="33">
        <f>L4</f>
        <v>0</v>
      </c>
      <c r="L40" s="77">
        <f t="shared" si="12"/>
        <v>450.1728</v>
      </c>
      <c r="M40" s="878">
        <f t="shared" si="13"/>
        <v>675.25919999999996</v>
      </c>
      <c r="N40" s="866">
        <f t="shared" si="14"/>
        <v>810.31104000000005</v>
      </c>
      <c r="O40" s="886">
        <f t="shared" si="15"/>
        <v>2656.0195200000003</v>
      </c>
      <c r="P40" s="281">
        <f t="shared" si="16"/>
        <v>765.29376000000002</v>
      </c>
      <c r="Q40" s="247"/>
      <c r="R40" s="463"/>
    </row>
    <row r="41" spans="1:18" s="49" customFormat="1" ht="13.5" customHeight="1" thickBot="1">
      <c r="A41" s="466"/>
      <c r="B41" s="421" t="s">
        <v>3211</v>
      </c>
      <c r="C41" s="422" t="s">
        <v>3214</v>
      </c>
      <c r="D41" s="423" t="s">
        <v>4</v>
      </c>
      <c r="E41" s="248">
        <v>1</v>
      </c>
      <c r="F41" s="424"/>
      <c r="G41" s="425">
        <v>40</v>
      </c>
      <c r="H41" s="425">
        <v>30</v>
      </c>
      <c r="I41" s="425">
        <v>2.5</v>
      </c>
      <c r="J41" s="426">
        <v>545.66399999999999</v>
      </c>
      <c r="K41" s="138">
        <f>L4</f>
        <v>0</v>
      </c>
      <c r="L41" s="249">
        <f t="shared" si="12"/>
        <v>545.66399999999999</v>
      </c>
      <c r="M41" s="880">
        <f t="shared" si="13"/>
        <v>818.49599999999998</v>
      </c>
      <c r="N41" s="869">
        <f t="shared" si="14"/>
        <v>982.1952</v>
      </c>
      <c r="O41" s="887">
        <f t="shared" si="15"/>
        <v>3219.4176000000002</v>
      </c>
      <c r="P41" s="891">
        <f t="shared" si="16"/>
        <v>927.62879999999996</v>
      </c>
      <c r="Q41" s="250"/>
      <c r="R41" s="463"/>
    </row>
    <row r="42" spans="1:18" s="49" customFormat="1" ht="13.5" customHeight="1">
      <c r="A42" s="466"/>
      <c r="B42" s="415" t="s">
        <v>3215</v>
      </c>
      <c r="C42" s="358" t="s">
        <v>3216</v>
      </c>
      <c r="D42" s="416" t="s">
        <v>4</v>
      </c>
      <c r="E42" s="385">
        <v>1</v>
      </c>
      <c r="F42" s="417"/>
      <c r="G42" s="418">
        <v>50</v>
      </c>
      <c r="H42" s="418">
        <v>50</v>
      </c>
      <c r="I42" s="418">
        <v>1.5</v>
      </c>
      <c r="J42" s="419">
        <v>381.96480000000003</v>
      </c>
      <c r="K42" s="47">
        <f>L4</f>
        <v>0</v>
      </c>
      <c r="L42" s="85">
        <f t="shared" si="12"/>
        <v>381.96480000000003</v>
      </c>
      <c r="M42" s="881">
        <f t="shared" si="13"/>
        <v>572.94720000000007</v>
      </c>
      <c r="N42" s="865">
        <f t="shared" si="14"/>
        <v>687.53664000000003</v>
      </c>
      <c r="O42" s="888">
        <f t="shared" si="15"/>
        <v>2253.5923200000002</v>
      </c>
      <c r="P42" s="278">
        <f t="shared" si="16"/>
        <v>649.34016000000008</v>
      </c>
      <c r="Q42" s="342"/>
      <c r="R42" s="463"/>
    </row>
    <row r="43" spans="1:18" s="49" customFormat="1" ht="13.5" customHeight="1">
      <c r="A43" s="466"/>
      <c r="B43" s="340" t="s">
        <v>3217</v>
      </c>
      <c r="C43" s="352" t="s">
        <v>3218</v>
      </c>
      <c r="D43" s="48" t="s">
        <v>4</v>
      </c>
      <c r="E43" s="32">
        <v>1</v>
      </c>
      <c r="F43" s="266"/>
      <c r="G43" s="53">
        <v>50</v>
      </c>
      <c r="H43" s="53">
        <v>50</v>
      </c>
      <c r="I43" s="53">
        <v>2</v>
      </c>
      <c r="J43" s="124">
        <v>491.0976</v>
      </c>
      <c r="K43" s="33">
        <f>L4</f>
        <v>0</v>
      </c>
      <c r="L43" s="77">
        <f t="shared" si="12"/>
        <v>491.0976</v>
      </c>
      <c r="M43" s="878">
        <f t="shared" si="13"/>
        <v>736.64639999999997</v>
      </c>
      <c r="N43" s="866">
        <f t="shared" si="14"/>
        <v>883.97568000000001</v>
      </c>
      <c r="O43" s="886">
        <f t="shared" si="15"/>
        <v>2897.4758400000001</v>
      </c>
      <c r="P43" s="281">
        <f t="shared" si="16"/>
        <v>834.86591999999996</v>
      </c>
      <c r="Q43" s="247"/>
      <c r="R43" s="463"/>
    </row>
    <row r="44" spans="1:18" s="49" customFormat="1" ht="13.5" customHeight="1" thickBot="1">
      <c r="A44" s="466"/>
      <c r="B44" s="340" t="s">
        <v>3217</v>
      </c>
      <c r="C44" s="352" t="s">
        <v>3219</v>
      </c>
      <c r="D44" s="48" t="s">
        <v>4</v>
      </c>
      <c r="E44" s="32">
        <v>1</v>
      </c>
      <c r="F44" s="266"/>
      <c r="G44" s="53">
        <v>50</v>
      </c>
      <c r="H44" s="53">
        <v>50</v>
      </c>
      <c r="I44" s="53">
        <v>2.5</v>
      </c>
      <c r="J44" s="124">
        <v>613.87199999999996</v>
      </c>
      <c r="K44" s="33">
        <f>L4</f>
        <v>0</v>
      </c>
      <c r="L44" s="77">
        <f t="shared" si="12"/>
        <v>613.87199999999996</v>
      </c>
      <c r="M44" s="878">
        <f t="shared" si="13"/>
        <v>920.80799999999999</v>
      </c>
      <c r="N44" s="866">
        <f t="shared" si="14"/>
        <v>1104.9695999999999</v>
      </c>
      <c r="O44" s="886">
        <f t="shared" si="15"/>
        <v>3621.8447999999999</v>
      </c>
      <c r="P44" s="281">
        <f t="shared" si="16"/>
        <v>1043.5824</v>
      </c>
      <c r="Q44" s="247"/>
      <c r="R44" s="463"/>
    </row>
    <row r="45" spans="1:18" s="49" customFormat="1" ht="13.5" customHeight="1">
      <c r="A45" s="466"/>
      <c r="B45" s="386" t="s">
        <v>3220</v>
      </c>
      <c r="C45" s="387" t="s">
        <v>3221</v>
      </c>
      <c r="D45" s="388" t="s">
        <v>4</v>
      </c>
      <c r="E45" s="389">
        <v>1</v>
      </c>
      <c r="F45" s="390"/>
      <c r="G45" s="391">
        <v>60</v>
      </c>
      <c r="H45" s="391">
        <v>30</v>
      </c>
      <c r="I45" s="391">
        <v>1.5</v>
      </c>
      <c r="J45" s="392">
        <v>436.53120000000001</v>
      </c>
      <c r="K45" s="393">
        <f>L4</f>
        <v>0</v>
      </c>
      <c r="L45" s="245">
        <f t="shared" si="12"/>
        <v>436.53120000000001</v>
      </c>
      <c r="M45" s="879">
        <f t="shared" si="13"/>
        <v>654.79680000000008</v>
      </c>
      <c r="N45" s="868">
        <f t="shared" si="14"/>
        <v>785.75616000000002</v>
      </c>
      <c r="O45" s="885">
        <f t="shared" si="15"/>
        <v>2575.5340800000004</v>
      </c>
      <c r="P45" s="890">
        <f t="shared" si="16"/>
        <v>742.10303999999996</v>
      </c>
      <c r="Q45" s="395"/>
      <c r="R45" s="463"/>
    </row>
    <row r="46" spans="1:18" s="49" customFormat="1" ht="13.5" customHeight="1">
      <c r="A46" s="466"/>
      <c r="B46" s="396" t="s">
        <v>3222</v>
      </c>
      <c r="C46" s="397" t="s">
        <v>3223</v>
      </c>
      <c r="D46" s="398" t="s">
        <v>4</v>
      </c>
      <c r="E46" s="399">
        <v>1</v>
      </c>
      <c r="F46" s="400"/>
      <c r="G46" s="401">
        <v>60</v>
      </c>
      <c r="H46" s="401">
        <v>30</v>
      </c>
      <c r="I46" s="401">
        <v>2</v>
      </c>
      <c r="J46" s="402">
        <v>572.94720000000007</v>
      </c>
      <c r="K46" s="403">
        <f>L4</f>
        <v>0</v>
      </c>
      <c r="L46" s="77">
        <f t="shared" si="12"/>
        <v>572.94720000000007</v>
      </c>
      <c r="M46" s="878">
        <f t="shared" si="13"/>
        <v>859.4208000000001</v>
      </c>
      <c r="N46" s="866">
        <f t="shared" si="14"/>
        <v>1031.3049600000002</v>
      </c>
      <c r="O46" s="886">
        <f t="shared" si="15"/>
        <v>3380.3884800000005</v>
      </c>
      <c r="P46" s="281">
        <f t="shared" si="16"/>
        <v>974.01024000000007</v>
      </c>
      <c r="Q46" s="404"/>
      <c r="R46" s="463"/>
    </row>
    <row r="47" spans="1:18" s="49" customFormat="1" ht="13.5" customHeight="1" thickBot="1">
      <c r="A47" s="466"/>
      <c r="B47" s="396" t="s">
        <v>3224</v>
      </c>
      <c r="C47" s="397" t="s">
        <v>3225</v>
      </c>
      <c r="D47" s="398" t="s">
        <v>4</v>
      </c>
      <c r="E47" s="399">
        <v>1</v>
      </c>
      <c r="F47" s="400"/>
      <c r="G47" s="401">
        <v>60</v>
      </c>
      <c r="H47" s="401">
        <v>30</v>
      </c>
      <c r="I47" s="401">
        <v>2.5</v>
      </c>
      <c r="J47" s="402">
        <v>709.36320000000001</v>
      </c>
      <c r="K47" s="403">
        <f>L4</f>
        <v>0</v>
      </c>
      <c r="L47" s="77">
        <f t="shared" si="12"/>
        <v>709.36320000000001</v>
      </c>
      <c r="M47" s="878">
        <f t="shared" si="13"/>
        <v>1064.0448000000001</v>
      </c>
      <c r="N47" s="866">
        <f t="shared" si="14"/>
        <v>1276.85376</v>
      </c>
      <c r="O47" s="886">
        <f t="shared" si="15"/>
        <v>4185.2428800000007</v>
      </c>
      <c r="P47" s="281">
        <f t="shared" si="16"/>
        <v>1205.9174399999999</v>
      </c>
      <c r="Q47" s="404"/>
      <c r="R47" s="463"/>
    </row>
    <row r="48" spans="1:18" s="49" customFormat="1" ht="13.5" customHeight="1">
      <c r="A48" s="466"/>
      <c r="B48" s="405" t="s">
        <v>3226</v>
      </c>
      <c r="C48" s="357" t="s">
        <v>3227</v>
      </c>
      <c r="D48" s="406" t="s">
        <v>4</v>
      </c>
      <c r="E48" s="243">
        <v>1</v>
      </c>
      <c r="F48" s="407"/>
      <c r="G48" s="408">
        <v>60</v>
      </c>
      <c r="H48" s="408">
        <v>32</v>
      </c>
      <c r="I48" s="408">
        <v>1.5</v>
      </c>
      <c r="J48" s="409">
        <v>477.45600000000002</v>
      </c>
      <c r="K48" s="137">
        <f>L4</f>
        <v>0</v>
      </c>
      <c r="L48" s="245">
        <f t="shared" si="12"/>
        <v>477.45600000000002</v>
      </c>
      <c r="M48" s="879">
        <f t="shared" si="13"/>
        <v>716.18399999999997</v>
      </c>
      <c r="N48" s="868">
        <f t="shared" si="14"/>
        <v>859.4208000000001</v>
      </c>
      <c r="O48" s="885">
        <f t="shared" si="15"/>
        <v>2816.9904000000001</v>
      </c>
      <c r="P48" s="890">
        <f t="shared" si="16"/>
        <v>811.67520000000002</v>
      </c>
      <c r="Q48" s="246"/>
      <c r="R48" s="463"/>
    </row>
    <row r="49" spans="1:18" s="49" customFormat="1" ht="13.5" customHeight="1">
      <c r="A49" s="466"/>
      <c r="B49" s="411" t="s">
        <v>3228</v>
      </c>
      <c r="C49" s="352" t="s">
        <v>3229</v>
      </c>
      <c r="D49" s="412" t="s">
        <v>4</v>
      </c>
      <c r="E49" s="32">
        <v>1</v>
      </c>
      <c r="F49" s="413"/>
      <c r="G49" s="414">
        <v>60</v>
      </c>
      <c r="H49" s="414">
        <v>32</v>
      </c>
      <c r="I49" s="414">
        <v>2</v>
      </c>
      <c r="J49" s="90">
        <v>613.87199999999996</v>
      </c>
      <c r="K49" s="33">
        <f>L4</f>
        <v>0</v>
      </c>
      <c r="L49" s="77">
        <f t="shared" si="12"/>
        <v>613.87199999999996</v>
      </c>
      <c r="M49" s="878">
        <f t="shared" si="13"/>
        <v>920.80799999999999</v>
      </c>
      <c r="N49" s="866">
        <f t="shared" si="14"/>
        <v>1104.9695999999999</v>
      </c>
      <c r="O49" s="886">
        <f t="shared" si="15"/>
        <v>3621.8447999999999</v>
      </c>
      <c r="P49" s="281">
        <f t="shared" si="16"/>
        <v>1043.5824</v>
      </c>
      <c r="Q49" s="247"/>
      <c r="R49" s="463"/>
    </row>
    <row r="50" spans="1:18" s="49" customFormat="1" ht="13.5" customHeight="1">
      <c r="A50" s="466"/>
      <c r="B50" s="411" t="s">
        <v>3230</v>
      </c>
      <c r="C50" s="352" t="s">
        <v>3231</v>
      </c>
      <c r="D50" s="412" t="s">
        <v>4</v>
      </c>
      <c r="E50" s="32">
        <v>1</v>
      </c>
      <c r="F50" s="413"/>
      <c r="G50" s="414">
        <v>60</v>
      </c>
      <c r="H50" s="414">
        <v>32</v>
      </c>
      <c r="I50" s="414">
        <v>2.5</v>
      </c>
      <c r="J50" s="90">
        <v>750.28800000000001</v>
      </c>
      <c r="K50" s="33">
        <f>L4</f>
        <v>0</v>
      </c>
      <c r="L50" s="77">
        <f t="shared" si="12"/>
        <v>750.28800000000001</v>
      </c>
      <c r="M50" s="878">
        <f t="shared" si="13"/>
        <v>1125.432</v>
      </c>
      <c r="N50" s="866">
        <f t="shared" si="14"/>
        <v>1350.5184000000002</v>
      </c>
      <c r="O50" s="886">
        <f t="shared" si="15"/>
        <v>4426.6992</v>
      </c>
      <c r="P50" s="281">
        <f t="shared" si="16"/>
        <v>1275.4895999999999</v>
      </c>
      <c r="Q50" s="247"/>
      <c r="R50" s="463"/>
    </row>
    <row r="51" spans="1:18" s="49" customFormat="1" ht="13.5" customHeight="1" thickBot="1">
      <c r="A51" s="466"/>
      <c r="B51" s="411" t="s">
        <v>3232</v>
      </c>
      <c r="C51" s="352" t="s">
        <v>3233</v>
      </c>
      <c r="D51" s="412" t="s">
        <v>4</v>
      </c>
      <c r="E51" s="32">
        <v>1</v>
      </c>
      <c r="F51" s="413"/>
      <c r="G51" s="414">
        <v>60</v>
      </c>
      <c r="H51" s="414">
        <v>32</v>
      </c>
      <c r="I51" s="414">
        <v>3</v>
      </c>
      <c r="J51" s="90">
        <v>900.34559999999999</v>
      </c>
      <c r="K51" s="33">
        <f>L4</f>
        <v>0</v>
      </c>
      <c r="L51" s="77">
        <f t="shared" si="12"/>
        <v>900.34559999999999</v>
      </c>
      <c r="M51" s="878">
        <f t="shared" si="13"/>
        <v>1350.5183999999999</v>
      </c>
      <c r="N51" s="866">
        <f t="shared" si="14"/>
        <v>1620.6220800000001</v>
      </c>
      <c r="O51" s="886">
        <f t="shared" si="15"/>
        <v>5312.0390400000006</v>
      </c>
      <c r="P51" s="281">
        <f t="shared" si="16"/>
        <v>1530.58752</v>
      </c>
      <c r="Q51" s="247"/>
      <c r="R51" s="463"/>
    </row>
    <row r="52" spans="1:18" s="49" customFormat="1" ht="13.5" customHeight="1">
      <c r="A52" s="466"/>
      <c r="B52" s="386" t="s">
        <v>3234</v>
      </c>
      <c r="C52" s="387" t="s">
        <v>3235</v>
      </c>
      <c r="D52" s="388" t="s">
        <v>4</v>
      </c>
      <c r="E52" s="389">
        <v>1</v>
      </c>
      <c r="F52" s="390"/>
      <c r="G52" s="391">
        <v>80</v>
      </c>
      <c r="H52" s="391">
        <v>40</v>
      </c>
      <c r="I52" s="391">
        <v>1.5</v>
      </c>
      <c r="J52" s="392">
        <v>600.23040000000003</v>
      </c>
      <c r="K52" s="393">
        <f>L4</f>
        <v>0</v>
      </c>
      <c r="L52" s="245">
        <f t="shared" si="12"/>
        <v>600.23040000000003</v>
      </c>
      <c r="M52" s="879">
        <f t="shared" si="13"/>
        <v>900.3456000000001</v>
      </c>
      <c r="N52" s="868">
        <f t="shared" si="14"/>
        <v>1080.41472</v>
      </c>
      <c r="O52" s="885">
        <f t="shared" si="15"/>
        <v>3541.3593600000004</v>
      </c>
      <c r="P52" s="890">
        <f t="shared" si="16"/>
        <v>1020.3916800000001</v>
      </c>
      <c r="Q52" s="395"/>
      <c r="R52" s="463"/>
    </row>
    <row r="53" spans="1:18" s="49" customFormat="1" ht="13.5" customHeight="1">
      <c r="A53" s="466"/>
      <c r="B53" s="396" t="s">
        <v>3236</v>
      </c>
      <c r="C53" s="397" t="s">
        <v>3237</v>
      </c>
      <c r="D53" s="398" t="s">
        <v>4</v>
      </c>
      <c r="E53" s="399">
        <v>1</v>
      </c>
      <c r="F53" s="400"/>
      <c r="G53" s="401">
        <v>80</v>
      </c>
      <c r="H53" s="401">
        <v>40</v>
      </c>
      <c r="I53" s="401">
        <v>2</v>
      </c>
      <c r="J53" s="402">
        <v>763.92960000000005</v>
      </c>
      <c r="K53" s="403">
        <f>L4</f>
        <v>0</v>
      </c>
      <c r="L53" s="77">
        <f t="shared" si="12"/>
        <v>763.92960000000005</v>
      </c>
      <c r="M53" s="878">
        <f t="shared" si="13"/>
        <v>1145.8944000000001</v>
      </c>
      <c r="N53" s="866">
        <f t="shared" si="14"/>
        <v>1375.0732800000001</v>
      </c>
      <c r="O53" s="886">
        <f t="shared" si="15"/>
        <v>4507.1846400000004</v>
      </c>
      <c r="P53" s="281">
        <f t="shared" si="16"/>
        <v>1298.6803200000002</v>
      </c>
      <c r="Q53" s="404"/>
      <c r="R53" s="463"/>
    </row>
    <row r="54" spans="1:18" s="49" customFormat="1" ht="13.5" customHeight="1">
      <c r="A54" s="466"/>
      <c r="B54" s="396" t="s">
        <v>3238</v>
      </c>
      <c r="C54" s="397" t="s">
        <v>3239</v>
      </c>
      <c r="D54" s="398" t="s">
        <v>4</v>
      </c>
      <c r="E54" s="399">
        <v>1</v>
      </c>
      <c r="F54" s="400"/>
      <c r="G54" s="401">
        <v>80</v>
      </c>
      <c r="H54" s="401">
        <v>40</v>
      </c>
      <c r="I54" s="401">
        <v>2.5</v>
      </c>
      <c r="J54" s="402">
        <v>954.91200000000003</v>
      </c>
      <c r="K54" s="403">
        <f>L4</f>
        <v>0</v>
      </c>
      <c r="L54" s="77">
        <f t="shared" si="12"/>
        <v>954.91200000000003</v>
      </c>
      <c r="M54" s="878">
        <f t="shared" si="13"/>
        <v>1432.3679999999999</v>
      </c>
      <c r="N54" s="866">
        <f t="shared" si="14"/>
        <v>1718.8416000000002</v>
      </c>
      <c r="O54" s="886">
        <f t="shared" si="15"/>
        <v>5633.9808000000003</v>
      </c>
      <c r="P54" s="281">
        <f t="shared" si="16"/>
        <v>1623.3504</v>
      </c>
      <c r="Q54" s="404"/>
      <c r="R54" s="463"/>
    </row>
    <row r="55" spans="1:18" s="49" customFormat="1" ht="13.5" customHeight="1">
      <c r="A55" s="466"/>
      <c r="B55" s="396" t="s">
        <v>3240</v>
      </c>
      <c r="C55" s="397" t="s">
        <v>3241</v>
      </c>
      <c r="D55" s="398" t="s">
        <v>4</v>
      </c>
      <c r="E55" s="399">
        <v>1</v>
      </c>
      <c r="F55" s="400"/>
      <c r="G55" s="401">
        <v>80</v>
      </c>
      <c r="H55" s="401">
        <v>40</v>
      </c>
      <c r="I55" s="401">
        <v>3</v>
      </c>
      <c r="J55" s="402">
        <v>1091.328</v>
      </c>
      <c r="K55" s="403">
        <f>L4</f>
        <v>0</v>
      </c>
      <c r="L55" s="77">
        <f t="shared" si="12"/>
        <v>1091.328</v>
      </c>
      <c r="M55" s="878">
        <f t="shared" si="13"/>
        <v>1636.992</v>
      </c>
      <c r="N55" s="866">
        <f t="shared" si="14"/>
        <v>1964.3904</v>
      </c>
      <c r="O55" s="886">
        <f t="shared" si="15"/>
        <v>6438.8352000000004</v>
      </c>
      <c r="P55" s="281">
        <f t="shared" si="16"/>
        <v>1855.2575999999999</v>
      </c>
      <c r="Q55" s="404"/>
      <c r="R55" s="463"/>
    </row>
    <row r="56" spans="1:18" s="3" customFormat="1">
      <c r="A56" s="441"/>
      <c r="B56" s="552"/>
      <c r="C56" s="441"/>
      <c r="D56" s="552"/>
      <c r="E56" s="552"/>
      <c r="F56" s="443"/>
      <c r="G56" s="552"/>
      <c r="H56" s="552"/>
      <c r="I56" s="552"/>
      <c r="J56" s="443"/>
      <c r="K56" s="552"/>
      <c r="L56" s="552"/>
      <c r="M56" s="443"/>
      <c r="N56" s="443"/>
      <c r="O56" s="447"/>
      <c r="P56" s="447"/>
      <c r="Q56" s="441"/>
      <c r="R56" s="444"/>
    </row>
  </sheetData>
  <autoFilter ref="G6:I30"/>
  <mergeCells count="17">
    <mergeCell ref="B5:Q5"/>
    <mergeCell ref="B7:Q7"/>
    <mergeCell ref="B31:Q32"/>
    <mergeCell ref="B2:Q2"/>
    <mergeCell ref="A3:A4"/>
    <mergeCell ref="B3:B4"/>
    <mergeCell ref="C3:C4"/>
    <mergeCell ref="B1:C1"/>
    <mergeCell ref="D1:Q1"/>
    <mergeCell ref="L4:P4"/>
    <mergeCell ref="D3:D4"/>
    <mergeCell ref="E3:E4"/>
    <mergeCell ref="F3:F4"/>
    <mergeCell ref="G3:G4"/>
    <mergeCell ref="H3:H4"/>
    <mergeCell ref="I3:I4"/>
    <mergeCell ref="J3:J4"/>
  </mergeCells>
  <hyperlinks>
    <hyperlink ref="Q3" location="Оглавление!A1" display="Оглавление &gt;&gt;&gt;&gt;"/>
    <hyperlink ref="Q4" location="Фотооглавление!A2" display="Фото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9900"/>
    <outlinePr summaryBelow="0" summaryRight="0"/>
    <pageSetUpPr autoPageBreaks="0"/>
  </sheetPr>
  <dimension ref="A1:Q19"/>
  <sheetViews>
    <sheetView showGridLines="0" workbookViewId="0">
      <pane ySplit="3" topLeftCell="A4" activePane="bottomLeft" state="frozen"/>
      <selection activeCell="C14" sqref="C14"/>
      <selection pane="bottomLeft" activeCell="B2" sqref="B2:B3"/>
    </sheetView>
  </sheetViews>
  <sheetFormatPr defaultRowHeight="11.25"/>
  <cols>
    <col min="1" max="1" width="2.28515625" style="441" customWidth="1"/>
    <col min="2" max="2" width="12.7109375" style="442" customWidth="1"/>
    <col min="3" max="3" width="51.85546875" style="441" customWidth="1"/>
    <col min="4" max="4" width="3.42578125" style="442" customWidth="1"/>
    <col min="5" max="5" width="3.140625" style="442" customWidth="1"/>
    <col min="6" max="6" width="4.28515625" style="443" customWidth="1"/>
    <col min="7" max="7" width="3.140625" style="442" customWidth="1"/>
    <col min="8" max="8" width="3" style="442" customWidth="1"/>
    <col min="9" max="9" width="6.140625" style="442" customWidth="1"/>
    <col min="10" max="10" width="6.85546875" style="442" customWidth="1"/>
    <col min="11" max="11" width="0.140625" style="442" customWidth="1"/>
    <col min="12" max="12" width="7.28515625" style="442" customWidth="1"/>
    <col min="13" max="13" width="7" style="442" customWidth="1"/>
    <col min="14" max="14" width="7.42578125" style="442" customWidth="1"/>
    <col min="15" max="15" width="6.5703125" style="442" customWidth="1"/>
    <col min="16" max="16" width="17.85546875" style="441" customWidth="1"/>
    <col min="17" max="17" width="4" style="444" customWidth="1"/>
    <col min="18" max="16384" width="9.140625" style="444"/>
  </cols>
  <sheetData>
    <row r="1" spans="1:17" s="1" customFormat="1" ht="85.5" customHeight="1">
      <c r="A1" s="494"/>
      <c r="B1" s="1139"/>
      <c r="C1" s="1139"/>
      <c r="D1" s="1176" t="s">
        <v>3840</v>
      </c>
      <c r="E1" s="1177"/>
      <c r="F1" s="1177"/>
      <c r="G1" s="1177"/>
      <c r="H1" s="1177"/>
      <c r="I1" s="1177"/>
      <c r="J1" s="1177"/>
      <c r="K1" s="1177"/>
      <c r="L1" s="1177"/>
      <c r="M1" s="1177"/>
      <c r="N1" s="1177"/>
      <c r="O1" s="1177"/>
      <c r="P1" s="1178"/>
      <c r="Q1" s="444"/>
    </row>
    <row r="2" spans="1:17" s="7" customFormat="1" ht="36.75" customHeight="1">
      <c r="A2" s="1169" t="s">
        <v>0</v>
      </c>
      <c r="B2" s="1113" t="s">
        <v>1</v>
      </c>
      <c r="C2" s="1113" t="s">
        <v>2</v>
      </c>
      <c r="D2" s="1034" t="s">
        <v>3</v>
      </c>
      <c r="E2" s="1034" t="s">
        <v>76</v>
      </c>
      <c r="F2" s="1035" t="s">
        <v>100</v>
      </c>
      <c r="G2" s="1034" t="s">
        <v>124</v>
      </c>
      <c r="H2" s="1034" t="s">
        <v>125</v>
      </c>
      <c r="I2" s="1034" t="s">
        <v>126</v>
      </c>
      <c r="J2" s="1034" t="s">
        <v>99</v>
      </c>
      <c r="K2" s="635"/>
      <c r="L2" s="635" t="s">
        <v>2417</v>
      </c>
      <c r="M2" s="635" t="s">
        <v>2423</v>
      </c>
      <c r="N2" s="635" t="s">
        <v>2424</v>
      </c>
      <c r="O2" s="635" t="s">
        <v>2425</v>
      </c>
      <c r="P2" s="676" t="s">
        <v>3845</v>
      </c>
      <c r="Q2" s="462"/>
    </row>
    <row r="3" spans="1:17" s="7" customFormat="1" ht="20.25" customHeight="1" thickBot="1">
      <c r="A3" s="1170"/>
      <c r="B3" s="1114"/>
      <c r="C3" s="1114"/>
      <c r="D3" s="1034"/>
      <c r="E3" s="1034"/>
      <c r="F3" s="1035"/>
      <c r="G3" s="1034"/>
      <c r="H3" s="1034"/>
      <c r="I3" s="1034"/>
      <c r="J3" s="1034"/>
      <c r="K3" s="633"/>
      <c r="L3" s="1179">
        <f>Оглавление!D3</f>
        <v>0</v>
      </c>
      <c r="M3" s="1180"/>
      <c r="N3" s="1180"/>
      <c r="O3" s="1181"/>
      <c r="P3" s="691" t="s">
        <v>3846</v>
      </c>
      <c r="Q3" s="462"/>
    </row>
    <row r="4" spans="1:17" s="5" customFormat="1" ht="26.25" customHeight="1">
      <c r="A4" s="465"/>
      <c r="B4" s="1172" t="s">
        <v>1002</v>
      </c>
      <c r="C4" s="1172"/>
      <c r="D4" s="1172"/>
      <c r="E4" s="1172"/>
      <c r="F4" s="1172"/>
      <c r="G4" s="1172"/>
      <c r="H4" s="1172"/>
      <c r="I4" s="1172"/>
      <c r="J4" s="1172"/>
      <c r="K4" s="1172"/>
      <c r="L4" s="1172"/>
      <c r="M4" s="1172"/>
      <c r="N4" s="1172"/>
      <c r="O4" s="1172"/>
      <c r="P4" s="1172"/>
      <c r="Q4" s="463"/>
    </row>
    <row r="5" spans="1:17" s="49" customFormat="1" ht="12.75">
      <c r="A5" s="696"/>
      <c r="B5" s="54"/>
      <c r="C5" s="36"/>
      <c r="D5" s="48"/>
      <c r="E5" s="32"/>
      <c r="F5" s="48"/>
      <c r="G5" s="579"/>
      <c r="H5" s="579"/>
      <c r="I5" s="579"/>
      <c r="J5" s="93"/>
      <c r="K5" s="33">
        <f>L3</f>
        <v>0</v>
      </c>
      <c r="L5" s="77"/>
      <c r="M5" s="77"/>
      <c r="N5" s="77"/>
      <c r="O5" s="77"/>
      <c r="P5" s="50"/>
      <c r="Q5" s="463"/>
    </row>
    <row r="6" spans="1:17" s="49" customFormat="1" ht="31.5" customHeight="1">
      <c r="A6" s="475"/>
      <c r="B6" s="55" t="s">
        <v>530</v>
      </c>
      <c r="C6" s="37" t="s">
        <v>993</v>
      </c>
      <c r="D6" s="48" t="s">
        <v>4</v>
      </c>
      <c r="E6" s="32">
        <v>3</v>
      </c>
      <c r="F6" s="48">
        <v>0.55000000000000004</v>
      </c>
      <c r="G6" s="93">
        <v>30</v>
      </c>
      <c r="H6" s="93">
        <v>30</v>
      </c>
      <c r="I6" s="93">
        <v>0.7</v>
      </c>
      <c r="J6" s="124">
        <v>273.98099131603192</v>
      </c>
      <c r="K6" s="33">
        <f>L3</f>
        <v>0</v>
      </c>
      <c r="L6" s="77">
        <f t="shared" ref="L6:L13" si="0">J6*(1-K6)</f>
        <v>273.98099131603192</v>
      </c>
      <c r="M6" s="289" t="s">
        <v>3874</v>
      </c>
      <c r="N6" s="149">
        <f>L6*6</f>
        <v>1643.8859478961915</v>
      </c>
      <c r="O6" s="279">
        <f>L6*1.7</f>
        <v>465.76768523725423</v>
      </c>
      <c r="P6" s="50"/>
      <c r="Q6" s="463"/>
    </row>
    <row r="7" spans="1:17" s="49" customFormat="1" ht="12.75">
      <c r="A7" s="475"/>
      <c r="B7" s="55" t="s">
        <v>523</v>
      </c>
      <c r="C7" s="37" t="s">
        <v>994</v>
      </c>
      <c r="D7" s="48" t="s">
        <v>4</v>
      </c>
      <c r="E7" s="32">
        <v>3</v>
      </c>
      <c r="F7" s="48">
        <v>0.61</v>
      </c>
      <c r="G7" s="93">
        <v>40</v>
      </c>
      <c r="H7" s="93">
        <v>30</v>
      </c>
      <c r="I7" s="93">
        <v>0.7</v>
      </c>
      <c r="J7" s="124">
        <v>289.03489193779194</v>
      </c>
      <c r="K7" s="33">
        <f>L3</f>
        <v>0</v>
      </c>
      <c r="L7" s="77">
        <f t="shared" si="0"/>
        <v>289.03489193779194</v>
      </c>
      <c r="M7" s="289" t="s">
        <v>3874</v>
      </c>
      <c r="N7" s="149">
        <f t="shared" ref="N7:N13" si="1">L7*6</f>
        <v>1734.2093516267516</v>
      </c>
      <c r="O7" s="279">
        <f t="shared" ref="O7:O13" si="2">L7*1.7</f>
        <v>491.3593162942463</v>
      </c>
      <c r="P7" s="50"/>
      <c r="Q7" s="463"/>
    </row>
    <row r="8" spans="1:17" s="49" customFormat="1" ht="12.75">
      <c r="A8" s="475"/>
      <c r="B8" s="55" t="s">
        <v>524</v>
      </c>
      <c r="C8" s="37" t="s">
        <v>995</v>
      </c>
      <c r="D8" s="48" t="s">
        <v>4</v>
      </c>
      <c r="E8" s="32">
        <v>3</v>
      </c>
      <c r="F8" s="48">
        <v>0.72</v>
      </c>
      <c r="G8" s="93">
        <v>50</v>
      </c>
      <c r="H8" s="93">
        <v>35</v>
      </c>
      <c r="I8" s="93">
        <v>0.7</v>
      </c>
      <c r="J8" s="124">
        <v>301.07801243520004</v>
      </c>
      <c r="K8" s="33">
        <f>L3</f>
        <v>0</v>
      </c>
      <c r="L8" s="77">
        <f t="shared" si="0"/>
        <v>301.07801243520004</v>
      </c>
      <c r="M8" s="289" t="s">
        <v>3874</v>
      </c>
      <c r="N8" s="149">
        <f t="shared" si="1"/>
        <v>1806.4680746112003</v>
      </c>
      <c r="O8" s="279">
        <f t="shared" si="2"/>
        <v>511.83262113984006</v>
      </c>
      <c r="P8" s="50"/>
      <c r="Q8" s="463"/>
    </row>
    <row r="9" spans="1:17" s="49" customFormat="1" ht="12.75">
      <c r="A9" s="475"/>
      <c r="B9" s="55" t="s">
        <v>525</v>
      </c>
      <c r="C9" s="37" t="s">
        <v>996</v>
      </c>
      <c r="D9" s="48" t="s">
        <v>4</v>
      </c>
      <c r="E9" s="32">
        <v>3</v>
      </c>
      <c r="F9" s="48">
        <v>0.72</v>
      </c>
      <c r="G9" s="93">
        <v>60</v>
      </c>
      <c r="H9" s="93">
        <v>30</v>
      </c>
      <c r="I9" s="93">
        <v>0.7</v>
      </c>
      <c r="J9" s="124">
        <v>316.13191305696</v>
      </c>
      <c r="K9" s="33">
        <f>L3</f>
        <v>0</v>
      </c>
      <c r="L9" s="77">
        <f t="shared" si="0"/>
        <v>316.13191305696</v>
      </c>
      <c r="M9" s="289" t="s">
        <v>3874</v>
      </c>
      <c r="N9" s="149">
        <f t="shared" si="1"/>
        <v>1896.79147834176</v>
      </c>
      <c r="O9" s="279">
        <f t="shared" si="2"/>
        <v>537.42425219683196</v>
      </c>
      <c r="P9" s="50"/>
      <c r="Q9" s="463"/>
    </row>
    <row r="10" spans="1:17" s="49" customFormat="1" ht="12.75">
      <c r="A10" s="475"/>
      <c r="B10" s="55" t="s">
        <v>526</v>
      </c>
      <c r="C10" s="37" t="s">
        <v>997</v>
      </c>
      <c r="D10" s="48" t="s">
        <v>4</v>
      </c>
      <c r="E10" s="32">
        <v>3</v>
      </c>
      <c r="F10" s="48">
        <v>0.83</v>
      </c>
      <c r="G10" s="93">
        <v>60</v>
      </c>
      <c r="H10" s="93">
        <v>40</v>
      </c>
      <c r="I10" s="93">
        <v>0.7</v>
      </c>
      <c r="J10" s="124">
        <v>361.29361492223995</v>
      </c>
      <c r="K10" s="33">
        <f>L3</f>
        <v>0</v>
      </c>
      <c r="L10" s="77">
        <f t="shared" si="0"/>
        <v>361.29361492223995</v>
      </c>
      <c r="M10" s="289" t="s">
        <v>3874</v>
      </c>
      <c r="N10" s="149">
        <f t="shared" si="1"/>
        <v>2167.7616895334395</v>
      </c>
      <c r="O10" s="279">
        <f t="shared" si="2"/>
        <v>614.19914536780789</v>
      </c>
      <c r="P10" s="50"/>
      <c r="Q10" s="463"/>
    </row>
    <row r="11" spans="1:17" s="49" customFormat="1" ht="12.75">
      <c r="A11" s="475"/>
      <c r="B11" s="55" t="s">
        <v>527</v>
      </c>
      <c r="C11" s="37" t="s">
        <v>998</v>
      </c>
      <c r="D11" s="48" t="s">
        <v>4</v>
      </c>
      <c r="E11" s="32">
        <v>3</v>
      </c>
      <c r="F11" s="48">
        <v>0.88</v>
      </c>
      <c r="G11" s="93">
        <v>70</v>
      </c>
      <c r="H11" s="93">
        <v>40</v>
      </c>
      <c r="I11" s="93">
        <v>0.7</v>
      </c>
      <c r="J11" s="124">
        <v>376.34751554400003</v>
      </c>
      <c r="K11" s="33">
        <f>L3</f>
        <v>0</v>
      </c>
      <c r="L11" s="77">
        <f t="shared" si="0"/>
        <v>376.34751554400003</v>
      </c>
      <c r="M11" s="289" t="s">
        <v>3874</v>
      </c>
      <c r="N11" s="149">
        <f t="shared" si="1"/>
        <v>2258.0850932640001</v>
      </c>
      <c r="O11" s="279">
        <f t="shared" si="2"/>
        <v>639.79077642480001</v>
      </c>
      <c r="P11" s="50"/>
      <c r="Q11" s="463"/>
    </row>
    <row r="12" spans="1:17" s="49" customFormat="1" ht="12.75">
      <c r="A12" s="475"/>
      <c r="B12" s="55" t="s">
        <v>528</v>
      </c>
      <c r="C12" s="37" t="s">
        <v>999</v>
      </c>
      <c r="D12" s="48" t="s">
        <v>4</v>
      </c>
      <c r="E12" s="32">
        <v>3</v>
      </c>
      <c r="F12" s="48">
        <v>0.83</v>
      </c>
      <c r="G12" s="93">
        <v>80</v>
      </c>
      <c r="H12" s="93">
        <v>30</v>
      </c>
      <c r="I12" s="93">
        <v>0.7</v>
      </c>
      <c r="J12" s="124">
        <v>391.40141616576</v>
      </c>
      <c r="K12" s="33">
        <f>L3</f>
        <v>0</v>
      </c>
      <c r="L12" s="77">
        <f t="shared" si="0"/>
        <v>391.40141616576</v>
      </c>
      <c r="M12" s="289" t="s">
        <v>3874</v>
      </c>
      <c r="N12" s="149">
        <f t="shared" si="1"/>
        <v>2348.4084969945598</v>
      </c>
      <c r="O12" s="279">
        <f t="shared" si="2"/>
        <v>665.38240748179203</v>
      </c>
      <c r="P12" s="50"/>
      <c r="Q12" s="463"/>
    </row>
    <row r="13" spans="1:17" s="49" customFormat="1" ht="12.75">
      <c r="A13" s="475"/>
      <c r="B13" s="108" t="s">
        <v>529</v>
      </c>
      <c r="C13" s="41" t="s">
        <v>1000</v>
      </c>
      <c r="D13" s="109" t="s">
        <v>4</v>
      </c>
      <c r="E13" s="42">
        <v>3</v>
      </c>
      <c r="F13" s="109">
        <v>0.94</v>
      </c>
      <c r="G13" s="110">
        <v>80</v>
      </c>
      <c r="H13" s="110">
        <v>40</v>
      </c>
      <c r="I13" s="110">
        <v>0.7</v>
      </c>
      <c r="J13" s="124">
        <v>421.50921740927998</v>
      </c>
      <c r="K13" s="43">
        <f>L3</f>
        <v>0</v>
      </c>
      <c r="L13" s="84">
        <f t="shared" si="0"/>
        <v>421.50921740927998</v>
      </c>
      <c r="M13" s="289" t="s">
        <v>3874</v>
      </c>
      <c r="N13" s="149">
        <f t="shared" si="1"/>
        <v>2529.05530445568</v>
      </c>
      <c r="O13" s="279">
        <f t="shared" si="2"/>
        <v>716.56566959577594</v>
      </c>
      <c r="P13" s="51"/>
      <c r="Q13" s="463"/>
    </row>
    <row r="14" spans="1:17" s="49" customFormat="1" ht="26.25" customHeight="1">
      <c r="A14" s="466"/>
      <c r="B14" s="1173" t="s">
        <v>1001</v>
      </c>
      <c r="C14" s="1174"/>
      <c r="D14" s="1174"/>
      <c r="E14" s="1174"/>
      <c r="F14" s="1174"/>
      <c r="G14" s="1174"/>
      <c r="H14" s="1174"/>
      <c r="I14" s="1174"/>
      <c r="J14" s="1174"/>
      <c r="K14" s="1174"/>
      <c r="L14" s="1174"/>
      <c r="M14" s="1174"/>
      <c r="N14" s="1174"/>
      <c r="O14" s="1174"/>
      <c r="P14" s="1175"/>
      <c r="Q14" s="463"/>
    </row>
    <row r="15" spans="1:17" s="49" customFormat="1" ht="25.5">
      <c r="A15" s="475"/>
      <c r="B15" s="111" t="s">
        <v>531</v>
      </c>
      <c r="C15" s="45" t="s">
        <v>1003</v>
      </c>
      <c r="D15" s="112" t="s">
        <v>4</v>
      </c>
      <c r="E15" s="46">
        <v>3</v>
      </c>
      <c r="F15" s="112">
        <v>0.8</v>
      </c>
      <c r="G15" s="113">
        <v>45</v>
      </c>
      <c r="H15" s="113">
        <v>40</v>
      </c>
      <c r="I15" s="113">
        <v>0.7</v>
      </c>
      <c r="J15" s="124">
        <v>367.6320993945601</v>
      </c>
      <c r="K15" s="47">
        <f>L3</f>
        <v>0</v>
      </c>
      <c r="L15" s="85">
        <f t="shared" ref="L15:L18" si="3">J15*(1-K15)</f>
        <v>367.6320993945601</v>
      </c>
      <c r="M15" s="289" t="s">
        <v>3874</v>
      </c>
      <c r="N15" s="149">
        <f t="shared" ref="N15:N18" si="4">L15*6</f>
        <v>2205.7925963673606</v>
      </c>
      <c r="O15" s="279">
        <f t="shared" ref="O15:O18" si="5">L15*1.7</f>
        <v>624.9745689707521</v>
      </c>
      <c r="P15" s="52"/>
      <c r="Q15" s="463"/>
    </row>
    <row r="16" spans="1:17" s="49" customFormat="1" ht="25.5">
      <c r="A16" s="475"/>
      <c r="B16" s="55" t="s">
        <v>532</v>
      </c>
      <c r="C16" s="37" t="s">
        <v>1004</v>
      </c>
      <c r="D16" s="48" t="s">
        <v>4</v>
      </c>
      <c r="E16" s="32">
        <v>3</v>
      </c>
      <c r="F16" s="48">
        <v>0.88</v>
      </c>
      <c r="G16" s="93">
        <v>60</v>
      </c>
      <c r="H16" s="93">
        <v>40</v>
      </c>
      <c r="I16" s="93">
        <v>0.7</v>
      </c>
      <c r="J16" s="124">
        <v>412.00149070079999</v>
      </c>
      <c r="K16" s="33">
        <f>L3</f>
        <v>0</v>
      </c>
      <c r="L16" s="77">
        <f t="shared" si="3"/>
        <v>412.00149070079999</v>
      </c>
      <c r="M16" s="289" t="s">
        <v>3874</v>
      </c>
      <c r="N16" s="149">
        <f t="shared" si="4"/>
        <v>2472.0089442048002</v>
      </c>
      <c r="O16" s="279">
        <f t="shared" si="5"/>
        <v>700.40253419136002</v>
      </c>
      <c r="P16" s="50"/>
      <c r="Q16" s="463"/>
    </row>
    <row r="17" spans="1:17" s="49" customFormat="1" ht="25.5">
      <c r="A17" s="475"/>
      <c r="B17" s="55" t="s">
        <v>533</v>
      </c>
      <c r="C17" s="37" t="s">
        <v>1005</v>
      </c>
      <c r="D17" s="48" t="s">
        <v>4</v>
      </c>
      <c r="E17" s="32">
        <v>3</v>
      </c>
      <c r="F17" s="48">
        <v>0.92</v>
      </c>
      <c r="G17" s="93">
        <v>70</v>
      </c>
      <c r="H17" s="93">
        <v>40</v>
      </c>
      <c r="I17" s="93">
        <v>0.7</v>
      </c>
      <c r="J17" s="124">
        <v>434.18618635391994</v>
      </c>
      <c r="K17" s="33">
        <f>L3</f>
        <v>0</v>
      </c>
      <c r="L17" s="77">
        <f t="shared" si="3"/>
        <v>434.18618635391994</v>
      </c>
      <c r="M17" s="289" t="s">
        <v>3874</v>
      </c>
      <c r="N17" s="149">
        <f t="shared" si="4"/>
        <v>2605.1171181235195</v>
      </c>
      <c r="O17" s="279">
        <f t="shared" si="5"/>
        <v>738.11651680166392</v>
      </c>
      <c r="P17" s="50"/>
      <c r="Q17" s="463"/>
    </row>
    <row r="18" spans="1:17" s="49" customFormat="1" ht="25.5">
      <c r="A18" s="475"/>
      <c r="B18" s="55" t="s">
        <v>534</v>
      </c>
      <c r="C18" s="37" t="s">
        <v>1006</v>
      </c>
      <c r="D18" s="48" t="s">
        <v>4</v>
      </c>
      <c r="E18" s="32">
        <v>3</v>
      </c>
      <c r="F18" s="48">
        <v>0.99</v>
      </c>
      <c r="G18" s="93">
        <v>80</v>
      </c>
      <c r="H18" s="93">
        <v>40</v>
      </c>
      <c r="I18" s="93">
        <v>0.7</v>
      </c>
      <c r="J18" s="124">
        <v>456.37088200704</v>
      </c>
      <c r="K18" s="33">
        <f>L3</f>
        <v>0</v>
      </c>
      <c r="L18" s="77">
        <f t="shared" si="3"/>
        <v>456.37088200704</v>
      </c>
      <c r="M18" s="289" t="s">
        <v>3874</v>
      </c>
      <c r="N18" s="149">
        <f t="shared" si="4"/>
        <v>2738.2252920422397</v>
      </c>
      <c r="O18" s="279">
        <f t="shared" si="5"/>
        <v>775.83049941196793</v>
      </c>
      <c r="P18" s="50"/>
      <c r="Q18" s="463"/>
    </row>
    <row r="19" spans="1:17" s="49" customFormat="1" ht="28.5" customHeight="1">
      <c r="A19" s="642"/>
      <c r="B19" s="468"/>
      <c r="C19" s="469"/>
      <c r="D19" s="1171"/>
      <c r="E19" s="1171"/>
      <c r="F19" s="1171"/>
      <c r="G19" s="468"/>
      <c r="H19" s="468"/>
      <c r="I19" s="468"/>
      <c r="J19" s="468"/>
      <c r="K19" s="468"/>
      <c r="L19" s="468"/>
      <c r="M19" s="468"/>
      <c r="N19" s="468"/>
      <c r="O19" s="468"/>
      <c r="P19" s="469"/>
      <c r="Q19" s="463"/>
    </row>
  </sheetData>
  <autoFilter ref="G5:I5"/>
  <mergeCells count="16">
    <mergeCell ref="A2:A3"/>
    <mergeCell ref="B2:B3"/>
    <mergeCell ref="C2:C3"/>
    <mergeCell ref="D19:F19"/>
    <mergeCell ref="B1:C1"/>
    <mergeCell ref="B4:P4"/>
    <mergeCell ref="B14:P14"/>
    <mergeCell ref="D1:P1"/>
    <mergeCell ref="L3:O3"/>
    <mergeCell ref="D2:D3"/>
    <mergeCell ref="E2:E3"/>
    <mergeCell ref="F2:F3"/>
    <mergeCell ref="G2:G3"/>
    <mergeCell ref="H2:H3"/>
    <mergeCell ref="I2:I3"/>
    <mergeCell ref="J2:J3"/>
  </mergeCells>
  <hyperlinks>
    <hyperlink ref="P2" location="Оглавление!A1" display="Оглавление &gt;&gt;&gt;&gt;"/>
    <hyperlink ref="P3" location="Фотооглавление!A2" display="Фотооглавление &gt;&gt;&gt;&gt;"/>
  </hyperlinks>
  <pageMargins left="0" right="0" top="0" bottom="0" header="0" footer="0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9900"/>
    <outlinePr summaryBelow="0" summaryRight="0"/>
    <pageSetUpPr autoPageBreaks="0"/>
  </sheetPr>
  <dimension ref="A1:P60"/>
  <sheetViews>
    <sheetView showGridLines="0" workbookViewId="0">
      <pane ySplit="3" topLeftCell="A4" activePane="bottomLeft" state="frozen"/>
      <selection activeCell="Q19" sqref="Q19"/>
      <selection pane="bottomLeft" activeCell="O2" sqref="O2"/>
    </sheetView>
  </sheetViews>
  <sheetFormatPr defaultRowHeight="11.25"/>
  <cols>
    <col min="1" max="1" width="4.28515625" style="441" customWidth="1"/>
    <col min="2" max="2" width="22.28515625" style="442" customWidth="1"/>
    <col min="3" max="3" width="44.28515625" style="441" customWidth="1"/>
    <col min="4" max="4" width="5.5703125" style="442" customWidth="1"/>
    <col min="5" max="5" width="7.42578125" style="442" customWidth="1"/>
    <col min="6" max="6" width="6" style="443" customWidth="1"/>
    <col min="7" max="7" width="8.5703125" style="443" customWidth="1"/>
    <col min="8" max="9" width="9.28515625" style="442" customWidth="1"/>
    <col min="10" max="10" width="4.42578125" style="442" hidden="1" customWidth="1"/>
    <col min="11" max="11" width="7.140625" style="442" customWidth="1"/>
    <col min="12" max="12" width="7" style="442" customWidth="1"/>
    <col min="13" max="13" width="7.28515625" style="442" customWidth="1"/>
    <col min="14" max="14" width="12.85546875" style="442" customWidth="1"/>
    <col min="15" max="15" width="31.42578125" style="441" customWidth="1"/>
    <col min="16" max="16" width="4" style="444" customWidth="1"/>
    <col min="17" max="16384" width="9.140625" style="444"/>
  </cols>
  <sheetData>
    <row r="1" spans="1:16" s="1" customFormat="1" ht="73.5" customHeight="1" thickBot="1">
      <c r="A1" s="805"/>
      <c r="B1" s="1185"/>
      <c r="C1" s="1186"/>
      <c r="D1" s="1187" t="s">
        <v>3840</v>
      </c>
      <c r="E1" s="1188"/>
      <c r="F1" s="1188"/>
      <c r="G1" s="1188"/>
      <c r="H1" s="1188"/>
      <c r="I1" s="1188"/>
      <c r="J1" s="1189"/>
      <c r="K1" s="1189"/>
      <c r="L1" s="1189"/>
      <c r="M1" s="1189"/>
      <c r="N1" s="1189"/>
      <c r="O1" s="1190"/>
      <c r="P1" s="444"/>
    </row>
    <row r="2" spans="1:16" s="7" customFormat="1" ht="36.75" customHeight="1">
      <c r="A2" s="1111" t="s">
        <v>0</v>
      </c>
      <c r="B2" s="1111" t="s">
        <v>1</v>
      </c>
      <c r="C2" s="1111" t="s">
        <v>2</v>
      </c>
      <c r="D2" s="1034" t="s">
        <v>3</v>
      </c>
      <c r="E2" s="1034" t="s">
        <v>76</v>
      </c>
      <c r="F2" s="1035" t="s">
        <v>513</v>
      </c>
      <c r="G2" s="1035" t="s">
        <v>100</v>
      </c>
      <c r="H2" s="1034" t="s">
        <v>126</v>
      </c>
      <c r="I2" s="1034" t="s">
        <v>99</v>
      </c>
      <c r="J2" s="753"/>
      <c r="K2" s="763" t="s">
        <v>2417</v>
      </c>
      <c r="L2" s="763" t="s">
        <v>2423</v>
      </c>
      <c r="M2" s="763" t="s">
        <v>2424</v>
      </c>
      <c r="N2" s="763" t="s">
        <v>2425</v>
      </c>
      <c r="O2" s="676" t="s">
        <v>123</v>
      </c>
      <c r="P2" s="462"/>
    </row>
    <row r="3" spans="1:16" s="7" customFormat="1" ht="24" customHeight="1" thickBot="1">
      <c r="A3" s="1112"/>
      <c r="B3" s="1114"/>
      <c r="C3" s="1114"/>
      <c r="D3" s="1034"/>
      <c r="E3" s="1034"/>
      <c r="F3" s="1035"/>
      <c r="G3" s="1035"/>
      <c r="H3" s="1034"/>
      <c r="I3" s="1034"/>
      <c r="J3" s="633"/>
      <c r="K3" s="1182" t="s">
        <v>3854</v>
      </c>
      <c r="L3" s="1183"/>
      <c r="M3" s="1183"/>
      <c r="N3" s="1184"/>
      <c r="O3" s="691" t="s">
        <v>1679</v>
      </c>
      <c r="P3" s="462"/>
    </row>
    <row r="4" spans="1:16" s="5" customFormat="1" ht="22.5" customHeight="1" thickBot="1">
      <c r="A4" s="697"/>
      <c r="B4" s="1191" t="s">
        <v>3855</v>
      </c>
      <c r="C4" s="1192"/>
      <c r="D4" s="1012"/>
      <c r="E4" s="1012"/>
      <c r="F4" s="1012"/>
      <c r="G4" s="1012"/>
      <c r="H4" s="1012"/>
      <c r="I4" s="1012"/>
      <c r="J4" s="1192"/>
      <c r="K4" s="1192"/>
      <c r="L4" s="1192"/>
      <c r="M4" s="1192"/>
      <c r="N4" s="1192"/>
      <c r="O4" s="1193"/>
      <c r="P4" s="463"/>
    </row>
    <row r="5" spans="1:16" s="49" customFormat="1" ht="12.75">
      <c r="A5" s="696"/>
      <c r="B5" s="54" t="s">
        <v>1053</v>
      </c>
      <c r="C5" s="36" t="s">
        <v>500</v>
      </c>
      <c r="D5" s="48" t="s">
        <v>4</v>
      </c>
      <c r="E5" s="32">
        <v>2</v>
      </c>
      <c r="F5" s="266">
        <v>1</v>
      </c>
      <c r="G5" s="31"/>
      <c r="H5" s="53">
        <v>1.5</v>
      </c>
      <c r="I5" s="83">
        <v>8380.8000000000011</v>
      </c>
      <c r="J5" s="33">
        <f>M3</f>
        <v>0</v>
      </c>
      <c r="K5" s="77"/>
      <c r="L5" s="77"/>
      <c r="M5" s="77"/>
      <c r="N5" s="77">
        <f t="shared" ref="N5:N36" si="0">J5*(1-K5)</f>
        <v>0</v>
      </c>
      <c r="O5" s="50"/>
      <c r="P5" s="463"/>
    </row>
    <row r="6" spans="1:16" s="49" customFormat="1" ht="12.75">
      <c r="A6" s="475"/>
      <c r="B6" s="54" t="s">
        <v>1054</v>
      </c>
      <c r="C6" s="37" t="s">
        <v>500</v>
      </c>
      <c r="D6" s="48" t="s">
        <v>4</v>
      </c>
      <c r="E6" s="32">
        <v>2</v>
      </c>
      <c r="F6" s="266">
        <v>2</v>
      </c>
      <c r="G6" s="31"/>
      <c r="H6" s="53">
        <v>1.5</v>
      </c>
      <c r="I6" s="83">
        <v>11303.550000000001</v>
      </c>
      <c r="J6" s="33">
        <f>M3</f>
        <v>0</v>
      </c>
      <c r="K6" s="77"/>
      <c r="L6" s="77"/>
      <c r="M6" s="77"/>
      <c r="N6" s="77">
        <f t="shared" si="0"/>
        <v>0</v>
      </c>
      <c r="O6" s="50"/>
      <c r="P6" s="463"/>
    </row>
    <row r="7" spans="1:16" s="49" customFormat="1" ht="12.75">
      <c r="A7" s="475"/>
      <c r="B7" s="54" t="s">
        <v>1055</v>
      </c>
      <c r="C7" s="37" t="s">
        <v>500</v>
      </c>
      <c r="D7" s="48" t="s">
        <v>4</v>
      </c>
      <c r="E7" s="32">
        <v>2</v>
      </c>
      <c r="F7" s="266">
        <v>1</v>
      </c>
      <c r="G7" s="31"/>
      <c r="H7" s="53">
        <v>1.5</v>
      </c>
      <c r="I7" s="83">
        <v>8722.35</v>
      </c>
      <c r="J7" s="33">
        <f>M3</f>
        <v>0</v>
      </c>
      <c r="K7" s="77"/>
      <c r="L7" s="77"/>
      <c r="M7" s="77"/>
      <c r="N7" s="77">
        <f t="shared" si="0"/>
        <v>0</v>
      </c>
      <c r="O7" s="50"/>
      <c r="P7" s="463"/>
    </row>
    <row r="8" spans="1:16" s="49" customFormat="1" ht="12.75">
      <c r="A8" s="475"/>
      <c r="B8" s="54" t="s">
        <v>1056</v>
      </c>
      <c r="C8" s="37" t="s">
        <v>500</v>
      </c>
      <c r="D8" s="48" t="s">
        <v>4</v>
      </c>
      <c r="E8" s="32">
        <v>2</v>
      </c>
      <c r="F8" s="266">
        <v>2</v>
      </c>
      <c r="G8" s="31"/>
      <c r="H8" s="53">
        <v>1.5</v>
      </c>
      <c r="I8" s="83">
        <v>12507.75</v>
      </c>
      <c r="J8" s="33">
        <f>M3</f>
        <v>0</v>
      </c>
      <c r="K8" s="77"/>
      <c r="L8" s="77"/>
      <c r="M8" s="77"/>
      <c r="N8" s="77">
        <f t="shared" si="0"/>
        <v>0</v>
      </c>
      <c r="O8" s="50"/>
      <c r="P8" s="463"/>
    </row>
    <row r="9" spans="1:16" s="49" customFormat="1" ht="12.75">
      <c r="A9" s="475"/>
      <c r="B9" s="54" t="s">
        <v>1057</v>
      </c>
      <c r="C9" s="37" t="s">
        <v>500</v>
      </c>
      <c r="D9" s="48" t="s">
        <v>4</v>
      </c>
      <c r="E9" s="32">
        <v>2</v>
      </c>
      <c r="F9" s="266">
        <v>1</v>
      </c>
      <c r="G9" s="31"/>
      <c r="H9" s="53">
        <v>1.5</v>
      </c>
      <c r="I9" s="83">
        <v>10639.35</v>
      </c>
      <c r="J9" s="33">
        <f>M3</f>
        <v>0</v>
      </c>
      <c r="K9" s="77"/>
      <c r="L9" s="77"/>
      <c r="M9" s="77"/>
      <c r="N9" s="77">
        <f t="shared" si="0"/>
        <v>0</v>
      </c>
      <c r="O9" s="50"/>
      <c r="P9" s="463"/>
    </row>
    <row r="10" spans="1:16" s="49" customFormat="1" ht="12.75">
      <c r="A10" s="475"/>
      <c r="B10" s="54" t="s">
        <v>1058</v>
      </c>
      <c r="C10" s="37" t="s">
        <v>500</v>
      </c>
      <c r="D10" s="48" t="s">
        <v>4</v>
      </c>
      <c r="E10" s="32">
        <v>2</v>
      </c>
      <c r="F10" s="266">
        <v>2</v>
      </c>
      <c r="G10" s="31"/>
      <c r="H10" s="53">
        <v>1.5</v>
      </c>
      <c r="I10" s="83">
        <v>15048.45</v>
      </c>
      <c r="J10" s="33">
        <f>M3</f>
        <v>0</v>
      </c>
      <c r="K10" s="77"/>
      <c r="L10" s="77"/>
      <c r="M10" s="77"/>
      <c r="N10" s="77">
        <f t="shared" si="0"/>
        <v>0</v>
      </c>
      <c r="O10" s="50"/>
      <c r="P10" s="463"/>
    </row>
    <row r="11" spans="1:16" s="49" customFormat="1" ht="12.75">
      <c r="A11" s="475"/>
      <c r="B11" s="54" t="s">
        <v>1059</v>
      </c>
      <c r="C11" s="37" t="s">
        <v>501</v>
      </c>
      <c r="D11" s="48" t="s">
        <v>4</v>
      </c>
      <c r="E11" s="32">
        <v>2</v>
      </c>
      <c r="F11" s="266"/>
      <c r="G11" s="31"/>
      <c r="H11" s="53">
        <v>1.5</v>
      </c>
      <c r="I11" s="83">
        <v>5790.1500000000005</v>
      </c>
      <c r="J11" s="33">
        <f>M3</f>
        <v>0</v>
      </c>
      <c r="K11" s="77"/>
      <c r="L11" s="77"/>
      <c r="M11" s="77"/>
      <c r="N11" s="77">
        <f t="shared" si="0"/>
        <v>0</v>
      </c>
      <c r="O11" s="50"/>
      <c r="P11" s="463"/>
    </row>
    <row r="12" spans="1:16" s="49" customFormat="1" ht="12.75">
      <c r="A12" s="475"/>
      <c r="B12" s="54" t="s">
        <v>1060</v>
      </c>
      <c r="C12" s="37" t="s">
        <v>501</v>
      </c>
      <c r="D12" s="48" t="s">
        <v>4</v>
      </c>
      <c r="E12" s="32">
        <v>2</v>
      </c>
      <c r="F12" s="266"/>
      <c r="G12" s="31"/>
      <c r="H12" s="53">
        <v>1.5</v>
      </c>
      <c r="I12" s="83">
        <v>7063.2000000000007</v>
      </c>
      <c r="J12" s="33">
        <f>M3</f>
        <v>0</v>
      </c>
      <c r="K12" s="77"/>
      <c r="L12" s="77"/>
      <c r="M12" s="77"/>
      <c r="N12" s="77">
        <f t="shared" si="0"/>
        <v>0</v>
      </c>
      <c r="O12" s="50"/>
      <c r="P12" s="463"/>
    </row>
    <row r="13" spans="1:16" s="49" customFormat="1" ht="12.75">
      <c r="A13" s="475"/>
      <c r="B13" s="54" t="s">
        <v>1061</v>
      </c>
      <c r="C13" s="37" t="s">
        <v>501</v>
      </c>
      <c r="D13" s="48" t="s">
        <v>4</v>
      </c>
      <c r="E13" s="32">
        <v>2</v>
      </c>
      <c r="F13" s="266"/>
      <c r="G13" s="31"/>
      <c r="H13" s="53">
        <v>1.5</v>
      </c>
      <c r="I13" s="83">
        <v>8244.4500000000007</v>
      </c>
      <c r="J13" s="33">
        <f>M3</f>
        <v>0</v>
      </c>
      <c r="K13" s="77"/>
      <c r="L13" s="77"/>
      <c r="M13" s="77"/>
      <c r="N13" s="77">
        <f t="shared" si="0"/>
        <v>0</v>
      </c>
      <c r="O13" s="50"/>
      <c r="P13" s="463"/>
    </row>
    <row r="14" spans="1:16" s="49" customFormat="1" ht="12.75">
      <c r="A14" s="475"/>
      <c r="B14" s="54" t="s">
        <v>1062</v>
      </c>
      <c r="C14" s="37" t="s">
        <v>502</v>
      </c>
      <c r="D14" s="48" t="s">
        <v>4</v>
      </c>
      <c r="E14" s="32">
        <v>2</v>
      </c>
      <c r="F14" s="266"/>
      <c r="G14" s="31"/>
      <c r="H14" s="53">
        <v>1.5</v>
      </c>
      <c r="I14" s="83">
        <v>5983.2000000000007</v>
      </c>
      <c r="J14" s="33">
        <f>M3</f>
        <v>0</v>
      </c>
      <c r="K14" s="77"/>
      <c r="L14" s="77"/>
      <c r="M14" s="77"/>
      <c r="N14" s="77">
        <f t="shared" si="0"/>
        <v>0</v>
      </c>
      <c r="O14" s="50"/>
      <c r="P14" s="463"/>
    </row>
    <row r="15" spans="1:16" s="49" customFormat="1" ht="12.75">
      <c r="A15" s="475"/>
      <c r="B15" s="54" t="s">
        <v>1063</v>
      </c>
      <c r="C15" s="37" t="s">
        <v>502</v>
      </c>
      <c r="D15" s="48" t="s">
        <v>4</v>
      </c>
      <c r="E15" s="32">
        <v>2</v>
      </c>
      <c r="F15" s="266"/>
      <c r="G15" s="31"/>
      <c r="H15" s="53">
        <v>1.5</v>
      </c>
      <c r="I15" s="83">
        <v>7288.6500000000005</v>
      </c>
      <c r="J15" s="33">
        <f>M3</f>
        <v>0</v>
      </c>
      <c r="K15" s="77"/>
      <c r="L15" s="77"/>
      <c r="M15" s="77"/>
      <c r="N15" s="77">
        <f t="shared" si="0"/>
        <v>0</v>
      </c>
      <c r="O15" s="50"/>
      <c r="P15" s="463"/>
    </row>
    <row r="16" spans="1:16" s="49" customFormat="1" ht="12.75">
      <c r="A16" s="475"/>
      <c r="B16" s="54" t="s">
        <v>1064</v>
      </c>
      <c r="C16" s="37" t="s">
        <v>502</v>
      </c>
      <c r="D16" s="48" t="s">
        <v>4</v>
      </c>
      <c r="E16" s="32">
        <v>2</v>
      </c>
      <c r="F16" s="266"/>
      <c r="G16" s="31"/>
      <c r="H16" s="53">
        <v>1.5</v>
      </c>
      <c r="I16" s="83">
        <v>8334.9000000000015</v>
      </c>
      <c r="J16" s="33">
        <f>M3</f>
        <v>0</v>
      </c>
      <c r="K16" s="77"/>
      <c r="L16" s="77"/>
      <c r="M16" s="77"/>
      <c r="N16" s="77">
        <f t="shared" si="0"/>
        <v>0</v>
      </c>
      <c r="O16" s="50"/>
      <c r="P16" s="463"/>
    </row>
    <row r="17" spans="1:16" s="49" customFormat="1" ht="12.75">
      <c r="A17" s="475"/>
      <c r="B17" s="54" t="s">
        <v>1065</v>
      </c>
      <c r="C17" s="37" t="s">
        <v>503</v>
      </c>
      <c r="D17" s="48" t="s">
        <v>4</v>
      </c>
      <c r="E17" s="32">
        <v>2</v>
      </c>
      <c r="F17" s="266"/>
      <c r="G17" s="31"/>
      <c r="H17" s="53">
        <v>1.5</v>
      </c>
      <c r="I17" s="83">
        <v>5988.6</v>
      </c>
      <c r="J17" s="33">
        <f>M3</f>
        <v>0</v>
      </c>
      <c r="K17" s="77"/>
      <c r="L17" s="77"/>
      <c r="M17" s="77"/>
      <c r="N17" s="77">
        <f t="shared" si="0"/>
        <v>0</v>
      </c>
      <c r="O17" s="50"/>
      <c r="P17" s="463"/>
    </row>
    <row r="18" spans="1:16" s="49" customFormat="1" ht="12.75">
      <c r="A18" s="475"/>
      <c r="B18" s="54" t="s">
        <v>1066</v>
      </c>
      <c r="C18" s="37" t="s">
        <v>503</v>
      </c>
      <c r="D18" s="48" t="s">
        <v>4</v>
      </c>
      <c r="E18" s="32">
        <v>2</v>
      </c>
      <c r="F18" s="266"/>
      <c r="G18" s="31"/>
      <c r="H18" s="53">
        <v>1.5</v>
      </c>
      <c r="I18" s="83">
        <v>6934.9500000000007</v>
      </c>
      <c r="J18" s="33">
        <f>M3</f>
        <v>0</v>
      </c>
      <c r="K18" s="77"/>
      <c r="L18" s="77"/>
      <c r="M18" s="77"/>
      <c r="N18" s="77">
        <f t="shared" si="0"/>
        <v>0</v>
      </c>
      <c r="O18" s="50"/>
      <c r="P18" s="463"/>
    </row>
    <row r="19" spans="1:16" s="49" customFormat="1" ht="12.75">
      <c r="A19" s="475"/>
      <c r="B19" s="54" t="s">
        <v>1067</v>
      </c>
      <c r="C19" s="37" t="s">
        <v>503</v>
      </c>
      <c r="D19" s="48" t="s">
        <v>4</v>
      </c>
      <c r="E19" s="32">
        <v>2</v>
      </c>
      <c r="F19" s="266"/>
      <c r="G19" s="31"/>
      <c r="H19" s="53">
        <v>1.5</v>
      </c>
      <c r="I19" s="83">
        <v>8765.5500000000011</v>
      </c>
      <c r="J19" s="33">
        <f>M3</f>
        <v>0</v>
      </c>
      <c r="K19" s="77"/>
      <c r="L19" s="77"/>
      <c r="M19" s="77"/>
      <c r="N19" s="77">
        <f t="shared" si="0"/>
        <v>0</v>
      </c>
      <c r="O19" s="50"/>
      <c r="P19" s="463"/>
    </row>
    <row r="20" spans="1:16" s="49" customFormat="1" ht="12.75">
      <c r="A20" s="475"/>
      <c r="B20" s="54" t="s">
        <v>1068</v>
      </c>
      <c r="C20" s="37" t="s">
        <v>504</v>
      </c>
      <c r="D20" s="48" t="s">
        <v>4</v>
      </c>
      <c r="E20" s="32">
        <v>2</v>
      </c>
      <c r="F20" s="266"/>
      <c r="G20" s="31"/>
      <c r="H20" s="53">
        <v>1.5</v>
      </c>
      <c r="I20" s="83">
        <v>5988.6</v>
      </c>
      <c r="J20" s="33">
        <f>M3</f>
        <v>0</v>
      </c>
      <c r="K20" s="77"/>
      <c r="L20" s="77"/>
      <c r="M20" s="77"/>
      <c r="N20" s="77">
        <f t="shared" si="0"/>
        <v>0</v>
      </c>
      <c r="O20" s="50"/>
      <c r="P20" s="463"/>
    </row>
    <row r="21" spans="1:16" s="49" customFormat="1" ht="12.75">
      <c r="A21" s="475"/>
      <c r="B21" s="54" t="s">
        <v>1069</v>
      </c>
      <c r="C21" s="37" t="s">
        <v>504</v>
      </c>
      <c r="D21" s="48" t="s">
        <v>4</v>
      </c>
      <c r="E21" s="32">
        <v>2</v>
      </c>
      <c r="F21" s="266"/>
      <c r="G21" s="31"/>
      <c r="H21" s="53">
        <v>1.5</v>
      </c>
      <c r="I21" s="83">
        <v>6933.6</v>
      </c>
      <c r="J21" s="33">
        <f>M3</f>
        <v>0</v>
      </c>
      <c r="K21" s="77"/>
      <c r="L21" s="77"/>
      <c r="M21" s="77"/>
      <c r="N21" s="77">
        <f t="shared" si="0"/>
        <v>0</v>
      </c>
      <c r="O21" s="50"/>
      <c r="P21" s="463"/>
    </row>
    <row r="22" spans="1:16" s="49" customFormat="1" ht="12.75">
      <c r="A22" s="475"/>
      <c r="B22" s="54" t="s">
        <v>1070</v>
      </c>
      <c r="C22" s="37" t="s">
        <v>504</v>
      </c>
      <c r="D22" s="48" t="s">
        <v>4</v>
      </c>
      <c r="E22" s="32">
        <v>2</v>
      </c>
      <c r="F22" s="266"/>
      <c r="G22" s="31"/>
      <c r="H22" s="53">
        <v>1.5</v>
      </c>
      <c r="I22" s="83">
        <v>8765.5500000000011</v>
      </c>
      <c r="J22" s="33">
        <f>M3</f>
        <v>0</v>
      </c>
      <c r="K22" s="77"/>
      <c r="L22" s="77"/>
      <c r="M22" s="77"/>
      <c r="N22" s="77">
        <f t="shared" si="0"/>
        <v>0</v>
      </c>
      <c r="O22" s="50"/>
      <c r="P22" s="463"/>
    </row>
    <row r="23" spans="1:16" s="49" customFormat="1" ht="12.75">
      <c r="A23" s="475"/>
      <c r="B23" s="54" t="s">
        <v>1071</v>
      </c>
      <c r="C23" s="37" t="s">
        <v>505</v>
      </c>
      <c r="D23" s="48" t="s">
        <v>4</v>
      </c>
      <c r="E23" s="32">
        <v>2</v>
      </c>
      <c r="F23" s="266">
        <v>2</v>
      </c>
      <c r="G23" s="31"/>
      <c r="H23" s="53">
        <v>1.5</v>
      </c>
      <c r="I23" s="83">
        <v>7061.85</v>
      </c>
      <c r="J23" s="33">
        <f>M3</f>
        <v>0</v>
      </c>
      <c r="K23" s="77"/>
      <c r="L23" s="77"/>
      <c r="M23" s="77"/>
      <c r="N23" s="77">
        <f t="shared" si="0"/>
        <v>0</v>
      </c>
      <c r="O23" s="50"/>
      <c r="P23" s="463"/>
    </row>
    <row r="24" spans="1:16" s="49" customFormat="1" ht="12.75">
      <c r="A24" s="475"/>
      <c r="B24" s="54" t="s">
        <v>1072</v>
      </c>
      <c r="C24" s="37" t="s">
        <v>505</v>
      </c>
      <c r="D24" s="48" t="s">
        <v>4</v>
      </c>
      <c r="E24" s="32">
        <v>2</v>
      </c>
      <c r="F24" s="266">
        <v>3</v>
      </c>
      <c r="G24" s="31"/>
      <c r="H24" s="53">
        <v>1.5</v>
      </c>
      <c r="I24" s="83">
        <v>9886.0500000000011</v>
      </c>
      <c r="J24" s="33">
        <f>M3</f>
        <v>0</v>
      </c>
      <c r="K24" s="77"/>
      <c r="L24" s="77"/>
      <c r="M24" s="77"/>
      <c r="N24" s="77">
        <f t="shared" si="0"/>
        <v>0</v>
      </c>
      <c r="O24" s="50"/>
      <c r="P24" s="463"/>
    </row>
    <row r="25" spans="1:16" s="49" customFormat="1" ht="12.75">
      <c r="A25" s="475"/>
      <c r="B25" s="54" t="s">
        <v>1073</v>
      </c>
      <c r="C25" s="37" t="s">
        <v>506</v>
      </c>
      <c r="D25" s="48" t="s">
        <v>4</v>
      </c>
      <c r="E25" s="32">
        <v>2</v>
      </c>
      <c r="F25" s="266">
        <v>2</v>
      </c>
      <c r="G25" s="31"/>
      <c r="H25" s="53">
        <v>1.5</v>
      </c>
      <c r="I25" s="83">
        <v>6054.75</v>
      </c>
      <c r="J25" s="33">
        <f>M3</f>
        <v>0</v>
      </c>
      <c r="K25" s="77"/>
      <c r="L25" s="77"/>
      <c r="M25" s="77"/>
      <c r="N25" s="77">
        <f t="shared" si="0"/>
        <v>0</v>
      </c>
      <c r="O25" s="50"/>
      <c r="P25" s="463"/>
    </row>
    <row r="26" spans="1:16" s="49" customFormat="1" ht="12.75">
      <c r="A26" s="475"/>
      <c r="B26" s="54" t="s">
        <v>1074</v>
      </c>
      <c r="C26" s="37" t="s">
        <v>506</v>
      </c>
      <c r="D26" s="48" t="s">
        <v>4</v>
      </c>
      <c r="E26" s="32">
        <v>2</v>
      </c>
      <c r="F26" s="266">
        <v>3</v>
      </c>
      <c r="G26" s="31"/>
      <c r="H26" s="53">
        <v>1.5</v>
      </c>
      <c r="I26" s="83">
        <v>8473.9500000000007</v>
      </c>
      <c r="J26" s="33">
        <f>M3</f>
        <v>0</v>
      </c>
      <c r="K26" s="77"/>
      <c r="L26" s="77"/>
      <c r="M26" s="77"/>
      <c r="N26" s="77">
        <f t="shared" si="0"/>
        <v>0</v>
      </c>
      <c r="O26" s="50"/>
      <c r="P26" s="463"/>
    </row>
    <row r="27" spans="1:16" s="49" customFormat="1" ht="12.75">
      <c r="A27" s="475"/>
      <c r="B27" s="54" t="s">
        <v>1075</v>
      </c>
      <c r="C27" s="37" t="s">
        <v>507</v>
      </c>
      <c r="D27" s="48" t="s">
        <v>4</v>
      </c>
      <c r="E27" s="32">
        <v>2</v>
      </c>
      <c r="F27" s="266"/>
      <c r="G27" s="31"/>
      <c r="H27" s="53">
        <v>1.5</v>
      </c>
      <c r="I27" s="83">
        <v>4014.9</v>
      </c>
      <c r="J27" s="33">
        <f>M3</f>
        <v>0</v>
      </c>
      <c r="K27" s="77"/>
      <c r="L27" s="77"/>
      <c r="M27" s="77"/>
      <c r="N27" s="77">
        <f t="shared" si="0"/>
        <v>0</v>
      </c>
      <c r="O27" s="50"/>
      <c r="P27" s="463"/>
    </row>
    <row r="28" spans="1:16" s="49" customFormat="1" ht="12.75">
      <c r="A28" s="475"/>
      <c r="B28" s="54" t="s">
        <v>1076</v>
      </c>
      <c r="C28" s="37" t="s">
        <v>508</v>
      </c>
      <c r="D28" s="48" t="s">
        <v>4</v>
      </c>
      <c r="E28" s="32">
        <v>2</v>
      </c>
      <c r="F28" s="266"/>
      <c r="G28" s="31"/>
      <c r="H28" s="53">
        <v>1.5</v>
      </c>
      <c r="I28" s="83">
        <v>4232.25</v>
      </c>
      <c r="J28" s="33">
        <f>M3</f>
        <v>0</v>
      </c>
      <c r="K28" s="77"/>
      <c r="L28" s="77"/>
      <c r="M28" s="77"/>
      <c r="N28" s="77">
        <f t="shared" si="0"/>
        <v>0</v>
      </c>
      <c r="O28" s="50"/>
      <c r="P28" s="463"/>
    </row>
    <row r="29" spans="1:16" s="49" customFormat="1" ht="12.75">
      <c r="A29" s="475"/>
      <c r="B29" s="54" t="s">
        <v>1077</v>
      </c>
      <c r="C29" s="37" t="s">
        <v>509</v>
      </c>
      <c r="D29" s="48" t="s">
        <v>4</v>
      </c>
      <c r="E29" s="32">
        <v>2</v>
      </c>
      <c r="F29" s="266"/>
      <c r="G29" s="31"/>
      <c r="H29" s="53">
        <v>1.5</v>
      </c>
      <c r="I29" s="83">
        <v>3942.0000000000005</v>
      </c>
      <c r="J29" s="33">
        <f>M3</f>
        <v>0</v>
      </c>
      <c r="K29" s="77"/>
      <c r="L29" s="77"/>
      <c r="M29" s="77"/>
      <c r="N29" s="77">
        <f t="shared" si="0"/>
        <v>0</v>
      </c>
      <c r="O29" s="50"/>
      <c r="P29" s="463"/>
    </row>
    <row r="30" spans="1:16" s="49" customFormat="1" ht="25.5">
      <c r="A30" s="475"/>
      <c r="B30" s="54" t="s">
        <v>1078</v>
      </c>
      <c r="C30" s="37" t="s">
        <v>510</v>
      </c>
      <c r="D30" s="48" t="s">
        <v>4</v>
      </c>
      <c r="E30" s="32">
        <v>2</v>
      </c>
      <c r="F30" s="266"/>
      <c r="G30" s="31"/>
      <c r="H30" s="53">
        <v>1.5</v>
      </c>
      <c r="I30" s="83">
        <v>4669.6500000000005</v>
      </c>
      <c r="J30" s="33">
        <f>M3</f>
        <v>0</v>
      </c>
      <c r="K30" s="77"/>
      <c r="L30" s="77"/>
      <c r="M30" s="77"/>
      <c r="N30" s="77">
        <f t="shared" si="0"/>
        <v>0</v>
      </c>
      <c r="O30" s="50"/>
      <c r="P30" s="463"/>
    </row>
    <row r="31" spans="1:16" s="49" customFormat="1" ht="12.75">
      <c r="A31" s="475"/>
      <c r="B31" s="54" t="s">
        <v>1079</v>
      </c>
      <c r="C31" s="37" t="s">
        <v>511</v>
      </c>
      <c r="D31" s="48" t="s">
        <v>4</v>
      </c>
      <c r="E31" s="32">
        <v>2</v>
      </c>
      <c r="F31" s="266"/>
      <c r="G31" s="31"/>
      <c r="H31" s="53">
        <v>1.5</v>
      </c>
      <c r="I31" s="83">
        <v>4923.4500000000007</v>
      </c>
      <c r="J31" s="33">
        <f>M3</f>
        <v>0</v>
      </c>
      <c r="K31" s="77"/>
      <c r="L31" s="77"/>
      <c r="M31" s="77"/>
      <c r="N31" s="77">
        <f t="shared" si="0"/>
        <v>0</v>
      </c>
      <c r="O31" s="50"/>
      <c r="P31" s="463"/>
    </row>
    <row r="32" spans="1:16" s="49" customFormat="1" ht="12.75">
      <c r="A32" s="475"/>
      <c r="B32" s="54" t="s">
        <v>1080</v>
      </c>
      <c r="C32" s="37" t="s">
        <v>512</v>
      </c>
      <c r="D32" s="48" t="s">
        <v>4</v>
      </c>
      <c r="E32" s="32">
        <v>2</v>
      </c>
      <c r="F32" s="266"/>
      <c r="G32" s="31"/>
      <c r="H32" s="53">
        <v>1.5</v>
      </c>
      <c r="I32" s="83">
        <v>4583.25</v>
      </c>
      <c r="J32" s="33">
        <f>M3</f>
        <v>0</v>
      </c>
      <c r="K32" s="77"/>
      <c r="L32" s="77"/>
      <c r="M32" s="77"/>
      <c r="N32" s="77">
        <f t="shared" si="0"/>
        <v>0</v>
      </c>
      <c r="O32" s="50"/>
      <c r="P32" s="463"/>
    </row>
    <row r="33" spans="1:16" s="49" customFormat="1" ht="12.75">
      <c r="A33" s="475"/>
      <c r="B33" s="54" t="s">
        <v>1053</v>
      </c>
      <c r="C33" s="37" t="s">
        <v>500</v>
      </c>
      <c r="D33" s="48" t="s">
        <v>4</v>
      </c>
      <c r="E33" s="32">
        <v>2</v>
      </c>
      <c r="F33" s="266">
        <v>1</v>
      </c>
      <c r="G33" s="31"/>
      <c r="H33" s="53">
        <v>2</v>
      </c>
      <c r="I33" s="83">
        <v>8800.6500000000015</v>
      </c>
      <c r="J33" s="33">
        <f>M3</f>
        <v>0</v>
      </c>
      <c r="K33" s="77"/>
      <c r="L33" s="77"/>
      <c r="M33" s="77"/>
      <c r="N33" s="77">
        <f t="shared" si="0"/>
        <v>0</v>
      </c>
      <c r="O33" s="50"/>
      <c r="P33" s="463"/>
    </row>
    <row r="34" spans="1:16" s="49" customFormat="1" ht="12.75">
      <c r="A34" s="475"/>
      <c r="B34" s="54" t="s">
        <v>1054</v>
      </c>
      <c r="C34" s="37" t="s">
        <v>500</v>
      </c>
      <c r="D34" s="48" t="s">
        <v>4</v>
      </c>
      <c r="E34" s="32">
        <v>2</v>
      </c>
      <c r="F34" s="266">
        <v>2</v>
      </c>
      <c r="G34" s="31">
        <v>107</v>
      </c>
      <c r="H34" s="53">
        <v>2</v>
      </c>
      <c r="I34" s="83">
        <v>11869.2</v>
      </c>
      <c r="J34" s="33">
        <f>M3</f>
        <v>0</v>
      </c>
      <c r="K34" s="77"/>
      <c r="L34" s="77"/>
      <c r="M34" s="77"/>
      <c r="N34" s="77">
        <f t="shared" si="0"/>
        <v>0</v>
      </c>
      <c r="O34" s="50"/>
      <c r="P34" s="463"/>
    </row>
    <row r="35" spans="1:16" s="49" customFormat="1" ht="12.75">
      <c r="A35" s="475"/>
      <c r="B35" s="54" t="s">
        <v>1055</v>
      </c>
      <c r="C35" s="37" t="s">
        <v>500</v>
      </c>
      <c r="D35" s="48" t="s">
        <v>4</v>
      </c>
      <c r="E35" s="32">
        <v>2</v>
      </c>
      <c r="F35" s="266">
        <v>1</v>
      </c>
      <c r="G35" s="31"/>
      <c r="H35" s="53">
        <v>2</v>
      </c>
      <c r="I35" s="83">
        <v>9158.4000000000015</v>
      </c>
      <c r="J35" s="33">
        <f>M3</f>
        <v>0</v>
      </c>
      <c r="K35" s="77"/>
      <c r="L35" s="77"/>
      <c r="M35" s="77"/>
      <c r="N35" s="77">
        <f t="shared" si="0"/>
        <v>0</v>
      </c>
      <c r="O35" s="50"/>
      <c r="P35" s="463"/>
    </row>
    <row r="36" spans="1:16" s="49" customFormat="1" ht="12.75">
      <c r="A36" s="475"/>
      <c r="B36" s="54" t="s">
        <v>1056</v>
      </c>
      <c r="C36" s="37" t="s">
        <v>500</v>
      </c>
      <c r="D36" s="48" t="s">
        <v>4</v>
      </c>
      <c r="E36" s="32">
        <v>2</v>
      </c>
      <c r="F36" s="266">
        <v>2</v>
      </c>
      <c r="G36" s="31">
        <v>122</v>
      </c>
      <c r="H36" s="53">
        <v>2</v>
      </c>
      <c r="I36" s="83">
        <v>13134.150000000001</v>
      </c>
      <c r="J36" s="33">
        <f>M3</f>
        <v>0</v>
      </c>
      <c r="K36" s="77"/>
      <c r="L36" s="77"/>
      <c r="M36" s="77"/>
      <c r="N36" s="77">
        <f t="shared" si="0"/>
        <v>0</v>
      </c>
      <c r="O36" s="50"/>
      <c r="P36" s="463"/>
    </row>
    <row r="37" spans="1:16" s="49" customFormat="1" ht="12.75">
      <c r="A37" s="475"/>
      <c r="B37" s="54" t="s">
        <v>1057</v>
      </c>
      <c r="C37" s="37" t="s">
        <v>500</v>
      </c>
      <c r="D37" s="48" t="s">
        <v>4</v>
      </c>
      <c r="E37" s="32">
        <v>2</v>
      </c>
      <c r="F37" s="266">
        <v>1</v>
      </c>
      <c r="G37" s="31"/>
      <c r="H37" s="53">
        <v>2</v>
      </c>
      <c r="I37" s="83">
        <v>11172.6</v>
      </c>
      <c r="J37" s="33">
        <f>M3</f>
        <v>0</v>
      </c>
      <c r="K37" s="77"/>
      <c r="L37" s="77"/>
      <c r="M37" s="77"/>
      <c r="N37" s="77">
        <f t="shared" ref="N37:N60" si="1">J37*(1-K37)</f>
        <v>0</v>
      </c>
      <c r="O37" s="50"/>
      <c r="P37" s="463"/>
    </row>
    <row r="38" spans="1:16" s="49" customFormat="1" ht="12.75">
      <c r="A38" s="475"/>
      <c r="B38" s="54" t="s">
        <v>1058</v>
      </c>
      <c r="C38" s="37" t="s">
        <v>500</v>
      </c>
      <c r="D38" s="48" t="s">
        <v>4</v>
      </c>
      <c r="E38" s="32">
        <v>2</v>
      </c>
      <c r="F38" s="266">
        <v>2</v>
      </c>
      <c r="G38" s="31">
        <v>147</v>
      </c>
      <c r="H38" s="53">
        <v>2</v>
      </c>
      <c r="I38" s="83">
        <v>15800.400000000001</v>
      </c>
      <c r="J38" s="33">
        <f>M3</f>
        <v>0</v>
      </c>
      <c r="K38" s="77"/>
      <c r="L38" s="77"/>
      <c r="M38" s="77"/>
      <c r="N38" s="77">
        <f t="shared" si="1"/>
        <v>0</v>
      </c>
      <c r="O38" s="50"/>
      <c r="P38" s="463"/>
    </row>
    <row r="39" spans="1:16" s="49" customFormat="1" ht="12.75">
      <c r="A39" s="475"/>
      <c r="B39" s="54" t="s">
        <v>1059</v>
      </c>
      <c r="C39" s="37" t="s">
        <v>501</v>
      </c>
      <c r="D39" s="48" t="s">
        <v>4</v>
      </c>
      <c r="E39" s="32">
        <v>2</v>
      </c>
      <c r="F39" s="266"/>
      <c r="G39" s="31"/>
      <c r="H39" s="53">
        <v>2</v>
      </c>
      <c r="I39" s="83">
        <v>6080.4000000000005</v>
      </c>
      <c r="J39" s="33">
        <f>M3</f>
        <v>0</v>
      </c>
      <c r="K39" s="77"/>
      <c r="L39" s="77"/>
      <c r="M39" s="77"/>
      <c r="N39" s="77">
        <f t="shared" si="1"/>
        <v>0</v>
      </c>
      <c r="O39" s="50"/>
      <c r="P39" s="463"/>
    </row>
    <row r="40" spans="1:16" s="49" customFormat="1" ht="12.75">
      <c r="A40" s="475"/>
      <c r="B40" s="54" t="s">
        <v>1060</v>
      </c>
      <c r="C40" s="37" t="s">
        <v>501</v>
      </c>
      <c r="D40" s="48" t="s">
        <v>4</v>
      </c>
      <c r="E40" s="32">
        <v>2</v>
      </c>
      <c r="F40" s="266"/>
      <c r="G40" s="31">
        <v>47</v>
      </c>
      <c r="H40" s="53">
        <v>2</v>
      </c>
      <c r="I40" s="83">
        <v>7416.9000000000005</v>
      </c>
      <c r="J40" s="33">
        <f>M3</f>
        <v>0</v>
      </c>
      <c r="K40" s="77"/>
      <c r="L40" s="77"/>
      <c r="M40" s="77"/>
      <c r="N40" s="77">
        <f t="shared" si="1"/>
        <v>0</v>
      </c>
      <c r="O40" s="50"/>
      <c r="P40" s="463"/>
    </row>
    <row r="41" spans="1:16" s="49" customFormat="1" ht="12.75">
      <c r="A41" s="475"/>
      <c r="B41" s="54" t="s">
        <v>1061</v>
      </c>
      <c r="C41" s="37" t="s">
        <v>501</v>
      </c>
      <c r="D41" s="48" t="s">
        <v>4</v>
      </c>
      <c r="E41" s="32">
        <v>2</v>
      </c>
      <c r="F41" s="266"/>
      <c r="G41" s="31">
        <v>57</v>
      </c>
      <c r="H41" s="53">
        <v>2</v>
      </c>
      <c r="I41" s="83">
        <v>8656.2000000000007</v>
      </c>
      <c r="J41" s="33">
        <f>M3</f>
        <v>0</v>
      </c>
      <c r="K41" s="77"/>
      <c r="L41" s="77"/>
      <c r="M41" s="77"/>
      <c r="N41" s="77">
        <f t="shared" si="1"/>
        <v>0</v>
      </c>
      <c r="O41" s="50"/>
      <c r="P41" s="463"/>
    </row>
    <row r="42" spans="1:16" s="49" customFormat="1" ht="12.75">
      <c r="A42" s="475"/>
      <c r="B42" s="54" t="s">
        <v>1062</v>
      </c>
      <c r="C42" s="37" t="s">
        <v>502</v>
      </c>
      <c r="D42" s="48" t="s">
        <v>4</v>
      </c>
      <c r="E42" s="32">
        <v>2</v>
      </c>
      <c r="F42" s="266"/>
      <c r="G42" s="31"/>
      <c r="H42" s="53">
        <v>2</v>
      </c>
      <c r="I42" s="83">
        <v>6284.25</v>
      </c>
      <c r="J42" s="33">
        <f>M3</f>
        <v>0</v>
      </c>
      <c r="K42" s="77"/>
      <c r="L42" s="77"/>
      <c r="M42" s="77"/>
      <c r="N42" s="77">
        <f t="shared" si="1"/>
        <v>0</v>
      </c>
      <c r="O42" s="50"/>
      <c r="P42" s="463"/>
    </row>
    <row r="43" spans="1:16" s="49" customFormat="1" ht="12.75">
      <c r="A43" s="475"/>
      <c r="B43" s="54" t="s">
        <v>1063</v>
      </c>
      <c r="C43" s="37" t="s">
        <v>502</v>
      </c>
      <c r="D43" s="48" t="s">
        <v>4</v>
      </c>
      <c r="E43" s="32">
        <v>2</v>
      </c>
      <c r="F43" s="266"/>
      <c r="G43" s="31">
        <v>44</v>
      </c>
      <c r="H43" s="53">
        <v>2</v>
      </c>
      <c r="I43" s="83">
        <v>7654.5000000000009</v>
      </c>
      <c r="J43" s="33">
        <f>M3</f>
        <v>0</v>
      </c>
      <c r="K43" s="77"/>
      <c r="L43" s="77"/>
      <c r="M43" s="77"/>
      <c r="N43" s="77">
        <f t="shared" si="1"/>
        <v>0</v>
      </c>
      <c r="O43" s="50"/>
      <c r="P43" s="463"/>
    </row>
    <row r="44" spans="1:16" s="49" customFormat="1" ht="12.75">
      <c r="A44" s="475"/>
      <c r="B44" s="54" t="s">
        <v>1064</v>
      </c>
      <c r="C44" s="37" t="s">
        <v>502</v>
      </c>
      <c r="D44" s="48" t="s">
        <v>4</v>
      </c>
      <c r="E44" s="32">
        <v>2</v>
      </c>
      <c r="F44" s="266"/>
      <c r="G44" s="31">
        <v>54</v>
      </c>
      <c r="H44" s="53">
        <v>2</v>
      </c>
      <c r="I44" s="83">
        <v>8752.0500000000011</v>
      </c>
      <c r="J44" s="33">
        <f>M3</f>
        <v>0</v>
      </c>
      <c r="K44" s="77"/>
      <c r="L44" s="77"/>
      <c r="M44" s="77"/>
      <c r="N44" s="77">
        <f t="shared" si="1"/>
        <v>0</v>
      </c>
      <c r="O44" s="50"/>
      <c r="P44" s="463"/>
    </row>
    <row r="45" spans="1:16" s="49" customFormat="1" ht="12.75">
      <c r="A45" s="475"/>
      <c r="B45" s="54" t="s">
        <v>1065</v>
      </c>
      <c r="C45" s="37" t="s">
        <v>503</v>
      </c>
      <c r="D45" s="48" t="s">
        <v>4</v>
      </c>
      <c r="E45" s="32">
        <v>2</v>
      </c>
      <c r="F45" s="266"/>
      <c r="G45" s="31">
        <v>32</v>
      </c>
      <c r="H45" s="53">
        <v>2</v>
      </c>
      <c r="I45" s="83">
        <v>6288.3</v>
      </c>
      <c r="J45" s="33">
        <f>M3</f>
        <v>0</v>
      </c>
      <c r="K45" s="77"/>
      <c r="L45" s="77"/>
      <c r="M45" s="77"/>
      <c r="N45" s="77">
        <f t="shared" si="1"/>
        <v>0</v>
      </c>
      <c r="O45" s="50"/>
      <c r="P45" s="463"/>
    </row>
    <row r="46" spans="1:16" s="49" customFormat="1" ht="12.75">
      <c r="A46" s="475"/>
      <c r="B46" s="54" t="s">
        <v>1066</v>
      </c>
      <c r="C46" s="37" t="s">
        <v>503</v>
      </c>
      <c r="D46" s="48" t="s">
        <v>4</v>
      </c>
      <c r="E46" s="32">
        <v>2</v>
      </c>
      <c r="F46" s="266"/>
      <c r="G46" s="31">
        <v>43</v>
      </c>
      <c r="H46" s="53">
        <v>2</v>
      </c>
      <c r="I46" s="83">
        <v>7283.2500000000009</v>
      </c>
      <c r="J46" s="33">
        <f>M3</f>
        <v>0</v>
      </c>
      <c r="K46" s="77"/>
      <c r="L46" s="77"/>
      <c r="M46" s="77"/>
      <c r="N46" s="77">
        <f t="shared" si="1"/>
        <v>0</v>
      </c>
      <c r="O46" s="50"/>
      <c r="P46" s="463"/>
    </row>
    <row r="47" spans="1:16" s="49" customFormat="1" ht="12.75">
      <c r="A47" s="475"/>
      <c r="B47" s="54" t="s">
        <v>1067</v>
      </c>
      <c r="C47" s="37" t="s">
        <v>503</v>
      </c>
      <c r="D47" s="48" t="s">
        <v>4</v>
      </c>
      <c r="E47" s="32">
        <v>2</v>
      </c>
      <c r="F47" s="266"/>
      <c r="G47" s="31">
        <v>63</v>
      </c>
      <c r="H47" s="53">
        <v>2</v>
      </c>
      <c r="I47" s="83">
        <v>9204.3000000000011</v>
      </c>
      <c r="J47" s="33">
        <f>M3</f>
        <v>0</v>
      </c>
      <c r="K47" s="77"/>
      <c r="L47" s="77"/>
      <c r="M47" s="77"/>
      <c r="N47" s="77">
        <f t="shared" si="1"/>
        <v>0</v>
      </c>
      <c r="O47" s="50"/>
      <c r="P47" s="463"/>
    </row>
    <row r="48" spans="1:16" s="49" customFormat="1" ht="12.75">
      <c r="A48" s="475"/>
      <c r="B48" s="54" t="s">
        <v>1068</v>
      </c>
      <c r="C48" s="37" t="s">
        <v>504</v>
      </c>
      <c r="D48" s="48" t="s">
        <v>4</v>
      </c>
      <c r="E48" s="32">
        <v>2</v>
      </c>
      <c r="F48" s="266"/>
      <c r="G48" s="31">
        <v>32</v>
      </c>
      <c r="H48" s="53">
        <v>2</v>
      </c>
      <c r="I48" s="83">
        <v>6288.3</v>
      </c>
      <c r="J48" s="33">
        <f>M3</f>
        <v>0</v>
      </c>
      <c r="K48" s="77"/>
      <c r="L48" s="77"/>
      <c r="M48" s="77"/>
      <c r="N48" s="77">
        <f t="shared" si="1"/>
        <v>0</v>
      </c>
      <c r="O48" s="50"/>
      <c r="P48" s="463"/>
    </row>
    <row r="49" spans="1:16" s="49" customFormat="1" ht="12.75">
      <c r="A49" s="475"/>
      <c r="B49" s="54" t="s">
        <v>1069</v>
      </c>
      <c r="C49" s="37" t="s">
        <v>504</v>
      </c>
      <c r="D49" s="48" t="s">
        <v>4</v>
      </c>
      <c r="E49" s="32">
        <v>2</v>
      </c>
      <c r="F49" s="266"/>
      <c r="G49" s="31">
        <v>43</v>
      </c>
      <c r="H49" s="53">
        <v>2</v>
      </c>
      <c r="I49" s="83">
        <v>7281.9000000000005</v>
      </c>
      <c r="J49" s="33">
        <f>M3</f>
        <v>0</v>
      </c>
      <c r="K49" s="77"/>
      <c r="L49" s="77"/>
      <c r="M49" s="77"/>
      <c r="N49" s="77">
        <f t="shared" si="1"/>
        <v>0</v>
      </c>
      <c r="O49" s="50"/>
      <c r="P49" s="463"/>
    </row>
    <row r="50" spans="1:16" s="49" customFormat="1" ht="12.75">
      <c r="A50" s="475"/>
      <c r="B50" s="54" t="s">
        <v>1070</v>
      </c>
      <c r="C50" s="37" t="s">
        <v>504</v>
      </c>
      <c r="D50" s="48" t="s">
        <v>4</v>
      </c>
      <c r="E50" s="32">
        <v>2</v>
      </c>
      <c r="F50" s="266"/>
      <c r="G50" s="31">
        <v>63</v>
      </c>
      <c r="H50" s="53">
        <v>2</v>
      </c>
      <c r="I50" s="83">
        <v>9204.3000000000011</v>
      </c>
      <c r="J50" s="33">
        <f>M3</f>
        <v>0</v>
      </c>
      <c r="K50" s="77"/>
      <c r="L50" s="77"/>
      <c r="M50" s="77"/>
      <c r="N50" s="77">
        <f t="shared" si="1"/>
        <v>0</v>
      </c>
      <c r="O50" s="50"/>
      <c r="P50" s="463"/>
    </row>
    <row r="51" spans="1:16" s="49" customFormat="1" ht="12.75">
      <c r="A51" s="475"/>
      <c r="B51" s="54" t="s">
        <v>1071</v>
      </c>
      <c r="C51" s="37" t="s">
        <v>505</v>
      </c>
      <c r="D51" s="48" t="s">
        <v>4</v>
      </c>
      <c r="E51" s="32">
        <v>2</v>
      </c>
      <c r="F51" s="266">
        <v>2</v>
      </c>
      <c r="G51" s="31">
        <v>64</v>
      </c>
      <c r="H51" s="53">
        <v>2</v>
      </c>
      <c r="I51" s="83">
        <v>7415.55</v>
      </c>
      <c r="J51" s="33">
        <f>M3</f>
        <v>0</v>
      </c>
      <c r="K51" s="77"/>
      <c r="L51" s="77"/>
      <c r="M51" s="77"/>
      <c r="N51" s="77">
        <f t="shared" si="1"/>
        <v>0</v>
      </c>
      <c r="O51" s="50"/>
      <c r="P51" s="463"/>
    </row>
    <row r="52" spans="1:16" s="49" customFormat="1" ht="12.75">
      <c r="A52" s="475"/>
      <c r="B52" s="54" t="s">
        <v>1072</v>
      </c>
      <c r="C52" s="37" t="s">
        <v>505</v>
      </c>
      <c r="D52" s="48" t="s">
        <v>4</v>
      </c>
      <c r="E52" s="32">
        <v>2</v>
      </c>
      <c r="F52" s="266">
        <v>3</v>
      </c>
      <c r="G52" s="31"/>
      <c r="H52" s="53">
        <v>2</v>
      </c>
      <c r="I52" s="83">
        <v>10380.150000000001</v>
      </c>
      <c r="J52" s="33">
        <f>M3</f>
        <v>0</v>
      </c>
      <c r="K52" s="77"/>
      <c r="L52" s="77"/>
      <c r="M52" s="77"/>
      <c r="N52" s="77">
        <f t="shared" si="1"/>
        <v>0</v>
      </c>
      <c r="O52" s="50"/>
      <c r="P52" s="463"/>
    </row>
    <row r="53" spans="1:16" s="49" customFormat="1" ht="12.75">
      <c r="A53" s="475"/>
      <c r="B53" s="54" t="s">
        <v>1073</v>
      </c>
      <c r="C53" s="37" t="s">
        <v>506</v>
      </c>
      <c r="D53" s="48" t="s">
        <v>4</v>
      </c>
      <c r="E53" s="32">
        <v>2</v>
      </c>
      <c r="F53" s="266">
        <v>2</v>
      </c>
      <c r="G53" s="31">
        <v>48</v>
      </c>
      <c r="H53" s="53">
        <v>2</v>
      </c>
      <c r="I53" s="83">
        <v>6358.5</v>
      </c>
      <c r="J53" s="33">
        <f>M3</f>
        <v>0</v>
      </c>
      <c r="K53" s="77"/>
      <c r="L53" s="77"/>
      <c r="M53" s="77"/>
      <c r="N53" s="77">
        <f t="shared" si="1"/>
        <v>0</v>
      </c>
      <c r="O53" s="50"/>
      <c r="P53" s="463"/>
    </row>
    <row r="54" spans="1:16" s="49" customFormat="1" ht="12.75">
      <c r="A54" s="475"/>
      <c r="B54" s="54" t="s">
        <v>1074</v>
      </c>
      <c r="C54" s="37" t="s">
        <v>506</v>
      </c>
      <c r="D54" s="48" t="s">
        <v>4</v>
      </c>
      <c r="E54" s="32">
        <v>2</v>
      </c>
      <c r="F54" s="266">
        <v>3</v>
      </c>
      <c r="G54" s="31"/>
      <c r="H54" s="53">
        <v>2</v>
      </c>
      <c r="I54" s="83">
        <v>8899.2000000000007</v>
      </c>
      <c r="J54" s="33">
        <f>M3</f>
        <v>0</v>
      </c>
      <c r="K54" s="77"/>
      <c r="L54" s="77"/>
      <c r="M54" s="77"/>
      <c r="N54" s="77">
        <f t="shared" si="1"/>
        <v>0</v>
      </c>
      <c r="O54" s="50"/>
      <c r="P54" s="463"/>
    </row>
    <row r="55" spans="1:16" s="49" customFormat="1" ht="12.75">
      <c r="A55" s="475"/>
      <c r="B55" s="54" t="s">
        <v>1075</v>
      </c>
      <c r="C55" s="37" t="s">
        <v>507</v>
      </c>
      <c r="D55" s="48" t="s">
        <v>4</v>
      </c>
      <c r="E55" s="32">
        <v>2</v>
      </c>
      <c r="F55" s="266"/>
      <c r="G55" s="31">
        <v>20</v>
      </c>
      <c r="H55" s="53">
        <v>2</v>
      </c>
      <c r="I55" s="83">
        <v>4216.05</v>
      </c>
      <c r="J55" s="33">
        <f>M3</f>
        <v>0</v>
      </c>
      <c r="K55" s="77"/>
      <c r="L55" s="77"/>
      <c r="M55" s="77"/>
      <c r="N55" s="77">
        <f t="shared" si="1"/>
        <v>0</v>
      </c>
      <c r="O55" s="50"/>
      <c r="P55" s="463"/>
    </row>
    <row r="56" spans="1:16" s="49" customFormat="1" ht="12.75">
      <c r="A56" s="475"/>
      <c r="B56" s="54" t="s">
        <v>1076</v>
      </c>
      <c r="C56" s="37" t="s">
        <v>508</v>
      </c>
      <c r="D56" s="48" t="s">
        <v>4</v>
      </c>
      <c r="E56" s="32">
        <v>2</v>
      </c>
      <c r="F56" s="266"/>
      <c r="G56" s="31">
        <v>23</v>
      </c>
      <c r="H56" s="53">
        <v>2</v>
      </c>
      <c r="I56" s="83">
        <v>4445.55</v>
      </c>
      <c r="J56" s="33">
        <f>M3</f>
        <v>0</v>
      </c>
      <c r="K56" s="77"/>
      <c r="L56" s="77"/>
      <c r="M56" s="77"/>
      <c r="N56" s="77">
        <f t="shared" si="1"/>
        <v>0</v>
      </c>
      <c r="O56" s="50"/>
      <c r="P56" s="463"/>
    </row>
    <row r="57" spans="1:16" s="49" customFormat="1" ht="12.75">
      <c r="A57" s="475"/>
      <c r="B57" s="54" t="s">
        <v>1077</v>
      </c>
      <c r="C57" s="37" t="s">
        <v>509</v>
      </c>
      <c r="D57" s="48" t="s">
        <v>4</v>
      </c>
      <c r="E57" s="32">
        <v>2</v>
      </c>
      <c r="F57" s="266"/>
      <c r="G57" s="31">
        <v>23</v>
      </c>
      <c r="H57" s="53">
        <v>2</v>
      </c>
      <c r="I57" s="83">
        <v>4139.1000000000004</v>
      </c>
      <c r="J57" s="33">
        <f>M3</f>
        <v>0</v>
      </c>
      <c r="K57" s="77"/>
      <c r="L57" s="77"/>
      <c r="M57" s="77"/>
      <c r="N57" s="77">
        <f t="shared" si="1"/>
        <v>0</v>
      </c>
      <c r="O57" s="50"/>
      <c r="P57" s="463"/>
    </row>
    <row r="58" spans="1:16" s="49" customFormat="1" ht="25.5">
      <c r="A58" s="475"/>
      <c r="B58" s="54" t="s">
        <v>1078</v>
      </c>
      <c r="C58" s="37" t="s">
        <v>510</v>
      </c>
      <c r="D58" s="48" t="s">
        <v>4</v>
      </c>
      <c r="E58" s="32">
        <v>2</v>
      </c>
      <c r="F58" s="266"/>
      <c r="G58" s="31">
        <v>26</v>
      </c>
      <c r="H58" s="53">
        <v>2</v>
      </c>
      <c r="I58" s="83">
        <v>4904.55</v>
      </c>
      <c r="J58" s="33">
        <f>M3</f>
        <v>0</v>
      </c>
      <c r="K58" s="77"/>
      <c r="L58" s="77"/>
      <c r="M58" s="77"/>
      <c r="N58" s="77">
        <f t="shared" si="1"/>
        <v>0</v>
      </c>
      <c r="O58" s="50"/>
      <c r="P58" s="463"/>
    </row>
    <row r="59" spans="1:16" s="49" customFormat="1" ht="12.75">
      <c r="A59" s="475"/>
      <c r="B59" s="54" t="s">
        <v>1079</v>
      </c>
      <c r="C59" s="37" t="s">
        <v>511</v>
      </c>
      <c r="D59" s="48" t="s">
        <v>4</v>
      </c>
      <c r="E59" s="32">
        <v>2</v>
      </c>
      <c r="F59" s="266"/>
      <c r="G59" s="31">
        <v>30</v>
      </c>
      <c r="H59" s="53">
        <v>2</v>
      </c>
      <c r="I59" s="83">
        <v>5170.5</v>
      </c>
      <c r="J59" s="33">
        <f>M3</f>
        <v>0</v>
      </c>
      <c r="K59" s="77"/>
      <c r="L59" s="77"/>
      <c r="M59" s="77"/>
      <c r="N59" s="77">
        <f t="shared" si="1"/>
        <v>0</v>
      </c>
      <c r="O59" s="50"/>
      <c r="P59" s="463"/>
    </row>
    <row r="60" spans="1:16" s="49" customFormat="1" ht="12.75">
      <c r="A60" s="475"/>
      <c r="B60" s="54" t="s">
        <v>1080</v>
      </c>
      <c r="C60" s="37" t="s">
        <v>512</v>
      </c>
      <c r="D60" s="48" t="s">
        <v>4</v>
      </c>
      <c r="E60" s="32">
        <v>2</v>
      </c>
      <c r="F60" s="266"/>
      <c r="G60" s="31">
        <v>30</v>
      </c>
      <c r="H60" s="53">
        <v>2</v>
      </c>
      <c r="I60" s="83">
        <v>4814.1000000000004</v>
      </c>
      <c r="J60" s="33">
        <f>M3</f>
        <v>0</v>
      </c>
      <c r="K60" s="77"/>
      <c r="L60" s="77"/>
      <c r="M60" s="77"/>
      <c r="N60" s="77">
        <f t="shared" si="1"/>
        <v>0</v>
      </c>
      <c r="O60" s="50"/>
      <c r="P60" s="463"/>
    </row>
  </sheetData>
  <mergeCells count="13">
    <mergeCell ref="K3:N3"/>
    <mergeCell ref="B1:C1"/>
    <mergeCell ref="D1:O1"/>
    <mergeCell ref="B4:O4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hyperlinks>
    <hyperlink ref="O2" location="Оглавление!A1" display="Оглавление &gt;&gt;&gt;&gt;"/>
    <hyperlink ref="O3" location="Фотооглавление!A2" display="Фотооглавление &gt;&gt;&gt;&gt;"/>
  </hyperlinks>
  <pageMargins left="0.74803149606299213" right="0.74803149606299213" top="0.98425196850393704" bottom="0.98425196850393704" header="0.51181102362204722" footer="0.51181102362204722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9900"/>
    <outlinePr summaryBelow="0" summaryRight="0"/>
    <pageSetUpPr autoPageBreaks="0"/>
  </sheetPr>
  <dimension ref="A1:N13"/>
  <sheetViews>
    <sheetView showGridLines="0" workbookViewId="0">
      <pane ySplit="3" topLeftCell="A4" activePane="bottomLeft" state="frozen"/>
      <selection activeCell="Q19" sqref="Q19"/>
      <selection pane="bottomLeft" activeCell="U7" sqref="U7"/>
    </sheetView>
  </sheetViews>
  <sheetFormatPr defaultRowHeight="12.75"/>
  <cols>
    <col min="1" max="1" width="1.85546875" style="445" customWidth="1"/>
    <col min="2" max="2" width="10" style="445" customWidth="1"/>
    <col min="3" max="3" width="49.140625" style="445" customWidth="1"/>
    <col min="4" max="4" width="3.5703125" style="446" customWidth="1"/>
    <col min="5" max="5" width="3.140625" style="446" customWidth="1"/>
    <col min="6" max="6" width="4.42578125" style="447" customWidth="1"/>
    <col min="7" max="7" width="6.42578125" style="446" customWidth="1"/>
    <col min="8" max="8" width="4.7109375" style="448" hidden="1" customWidth="1"/>
    <col min="9" max="9" width="6.7109375" style="446" customWidth="1"/>
    <col min="10" max="10" width="6.5703125" style="446" customWidth="1"/>
    <col min="11" max="11" width="7.140625" style="446" customWidth="1"/>
    <col min="12" max="12" width="7" style="446" customWidth="1"/>
    <col min="13" max="13" width="27" style="449" customWidth="1"/>
    <col min="14" max="14" width="4" style="121" customWidth="1"/>
    <col min="15" max="16384" width="9.140625" style="444"/>
  </cols>
  <sheetData>
    <row r="1" spans="1:14" s="1" customFormat="1" ht="72" customHeight="1">
      <c r="A1" s="630"/>
      <c r="B1" s="1092"/>
      <c r="C1" s="1092"/>
      <c r="D1" s="1141" t="s">
        <v>3840</v>
      </c>
      <c r="E1" s="1142"/>
      <c r="F1" s="1142"/>
      <c r="G1" s="1142"/>
      <c r="H1" s="1142"/>
      <c r="I1" s="1142"/>
      <c r="J1" s="1142"/>
      <c r="K1" s="1142"/>
      <c r="L1" s="1142"/>
      <c r="M1" s="1143"/>
      <c r="N1" s="121"/>
    </row>
    <row r="2" spans="1:14" s="7" customFormat="1" ht="36.75" customHeight="1">
      <c r="A2" s="1169" t="s">
        <v>0</v>
      </c>
      <c r="B2" s="1196" t="s">
        <v>1</v>
      </c>
      <c r="C2" s="1113" t="s">
        <v>2</v>
      </c>
      <c r="D2" s="1034" t="s">
        <v>3</v>
      </c>
      <c r="E2" s="1034" t="s">
        <v>76</v>
      </c>
      <c r="F2" s="1035" t="s">
        <v>100</v>
      </c>
      <c r="G2" s="1034" t="s">
        <v>99</v>
      </c>
      <c r="H2" s="632"/>
      <c r="I2" s="635" t="s">
        <v>2417</v>
      </c>
      <c r="J2" s="635" t="s">
        <v>2423</v>
      </c>
      <c r="K2" s="635" t="s">
        <v>2424</v>
      </c>
      <c r="L2" s="635" t="s">
        <v>2425</v>
      </c>
      <c r="M2" s="522" t="s">
        <v>123</v>
      </c>
      <c r="N2" s="462"/>
    </row>
    <row r="3" spans="1:14" s="7" customFormat="1" ht="18.75" customHeight="1" thickBot="1">
      <c r="A3" s="1170"/>
      <c r="B3" s="1114"/>
      <c r="C3" s="1114"/>
      <c r="D3" s="1034"/>
      <c r="E3" s="1034"/>
      <c r="F3" s="1035"/>
      <c r="G3" s="1034"/>
      <c r="H3" s="634"/>
      <c r="I3" s="1197">
        <f>Оглавление!D3</f>
        <v>0</v>
      </c>
      <c r="J3" s="1198"/>
      <c r="K3" s="1198"/>
      <c r="L3" s="1199"/>
      <c r="M3" s="691" t="s">
        <v>1679</v>
      </c>
      <c r="N3" s="462"/>
    </row>
    <row r="4" spans="1:14" s="5" customFormat="1" ht="38.25" customHeight="1" thickBot="1">
      <c r="A4" s="699"/>
      <c r="B4" s="1194" t="s">
        <v>1272</v>
      </c>
      <c r="C4" s="1104"/>
      <c r="D4" s="1131"/>
      <c r="E4" s="1131"/>
      <c r="F4" s="1131"/>
      <c r="G4" s="1131"/>
      <c r="H4" s="1104"/>
      <c r="I4" s="1104"/>
      <c r="J4" s="1104"/>
      <c r="K4" s="1104"/>
      <c r="L4" s="1104"/>
      <c r="M4" s="1195"/>
      <c r="N4" s="463"/>
    </row>
    <row r="5" spans="1:14" s="49" customFormat="1" ht="155.25" customHeight="1">
      <c r="A5" s="642"/>
      <c r="B5" s="700" t="s">
        <v>1270</v>
      </c>
      <c r="C5" s="136" t="s">
        <v>1271</v>
      </c>
      <c r="D5" s="48" t="s">
        <v>5</v>
      </c>
      <c r="E5" s="32">
        <v>1</v>
      </c>
      <c r="F5" s="48">
        <v>0.12</v>
      </c>
      <c r="G5" s="124">
        <v>33.779200000000003</v>
      </c>
      <c r="H5" s="33">
        <f>I3</f>
        <v>0</v>
      </c>
      <c r="I5" s="77">
        <f t="shared" ref="I5:I6" si="0">G5*(1-H5)</f>
        <v>33.779200000000003</v>
      </c>
      <c r="J5" s="289" t="s">
        <v>3874</v>
      </c>
      <c r="K5" s="149" t="s">
        <v>521</v>
      </c>
      <c r="L5" s="279" t="s">
        <v>521</v>
      </c>
      <c r="M5" s="50"/>
      <c r="N5" s="463"/>
    </row>
    <row r="6" spans="1:14" s="4" customFormat="1" ht="23.25" customHeight="1">
      <c r="A6" s="641"/>
      <c r="B6" s="549" t="s">
        <v>1261</v>
      </c>
      <c r="C6" s="12" t="s">
        <v>2218</v>
      </c>
      <c r="D6" s="139" t="s">
        <v>5</v>
      </c>
      <c r="E6" s="13">
        <v>10</v>
      </c>
      <c r="F6" s="14">
        <v>0.153</v>
      </c>
      <c r="G6" s="14">
        <v>46.017663999999996</v>
      </c>
      <c r="H6" s="33">
        <f>I3</f>
        <v>0</v>
      </c>
      <c r="I6" s="29">
        <f t="shared" si="0"/>
        <v>46.017663999999996</v>
      </c>
      <c r="J6" s="289" t="s">
        <v>3874</v>
      </c>
      <c r="K6" s="284">
        <f>I6*7</f>
        <v>322.123648</v>
      </c>
      <c r="L6" s="281">
        <f>I6*2</f>
        <v>92.035327999999993</v>
      </c>
      <c r="M6" s="114"/>
      <c r="N6" s="24"/>
    </row>
    <row r="7" spans="1:14" s="4" customFormat="1" ht="23.25" customHeight="1">
      <c r="A7" s="641"/>
      <c r="B7" s="549" t="s">
        <v>1262</v>
      </c>
      <c r="C7" s="12" t="s">
        <v>2219</v>
      </c>
      <c r="D7" s="139" t="s">
        <v>5</v>
      </c>
      <c r="E7" s="13">
        <v>10</v>
      </c>
      <c r="F7" s="14">
        <v>0.153</v>
      </c>
      <c r="G7" s="14">
        <v>49.304639999999999</v>
      </c>
      <c r="H7" s="33">
        <f>I3</f>
        <v>0</v>
      </c>
      <c r="I7" s="29">
        <f t="shared" ref="I7:I12" si="1">G7*(1-H7)</f>
        <v>49.304639999999999</v>
      </c>
      <c r="J7" s="289" t="s">
        <v>3874</v>
      </c>
      <c r="K7" s="284">
        <f t="shared" ref="K7:K12" si="2">I7*7</f>
        <v>345.13247999999999</v>
      </c>
      <c r="L7" s="281">
        <f t="shared" ref="L7:L12" si="3">I7*2</f>
        <v>98.609279999999998</v>
      </c>
      <c r="M7" s="114"/>
      <c r="N7" s="24"/>
    </row>
    <row r="8" spans="1:14" s="4" customFormat="1" ht="23.25" customHeight="1">
      <c r="A8" s="641"/>
      <c r="B8" s="549" t="s">
        <v>1263</v>
      </c>
      <c r="C8" s="12" t="s">
        <v>2222</v>
      </c>
      <c r="D8" s="139" t="s">
        <v>5</v>
      </c>
      <c r="E8" s="13">
        <v>10</v>
      </c>
      <c r="F8" s="14">
        <v>0.20300000000000001</v>
      </c>
      <c r="G8" s="14">
        <v>52.591616000000002</v>
      </c>
      <c r="H8" s="33">
        <f>I3</f>
        <v>0</v>
      </c>
      <c r="I8" s="29">
        <f t="shared" si="1"/>
        <v>52.591616000000002</v>
      </c>
      <c r="J8" s="289" t="s">
        <v>3874</v>
      </c>
      <c r="K8" s="284">
        <f t="shared" si="2"/>
        <v>368.14131200000003</v>
      </c>
      <c r="L8" s="281">
        <f t="shared" si="3"/>
        <v>105.183232</v>
      </c>
      <c r="M8" s="114"/>
      <c r="N8" s="24"/>
    </row>
    <row r="9" spans="1:14" s="4" customFormat="1" ht="23.25" customHeight="1">
      <c r="A9" s="641"/>
      <c r="B9" s="549" t="s">
        <v>1264</v>
      </c>
      <c r="C9" s="12" t="s">
        <v>2220</v>
      </c>
      <c r="D9" s="139" t="s">
        <v>5</v>
      </c>
      <c r="E9" s="13">
        <v>10</v>
      </c>
      <c r="F9" s="14">
        <v>0.25</v>
      </c>
      <c r="G9" s="14">
        <v>69.026496000000009</v>
      </c>
      <c r="H9" s="33">
        <f>I3</f>
        <v>0</v>
      </c>
      <c r="I9" s="29">
        <f t="shared" si="1"/>
        <v>69.026496000000009</v>
      </c>
      <c r="J9" s="289" t="s">
        <v>3874</v>
      </c>
      <c r="K9" s="284">
        <f t="shared" si="2"/>
        <v>483.18547200000006</v>
      </c>
      <c r="L9" s="281">
        <f t="shared" si="3"/>
        <v>138.05299200000002</v>
      </c>
      <c r="M9" s="114"/>
      <c r="N9" s="24"/>
    </row>
    <row r="10" spans="1:14" s="4" customFormat="1" ht="23.25" customHeight="1">
      <c r="A10" s="641"/>
      <c r="B10" s="549" t="s">
        <v>1265</v>
      </c>
      <c r="C10" s="12" t="s">
        <v>2221</v>
      </c>
      <c r="D10" s="139" t="s">
        <v>5</v>
      </c>
      <c r="E10" s="13">
        <v>10</v>
      </c>
      <c r="F10" s="14">
        <v>0.3</v>
      </c>
      <c r="G10" s="14">
        <v>98.609279999999998</v>
      </c>
      <c r="H10" s="33">
        <f>I3</f>
        <v>0</v>
      </c>
      <c r="I10" s="29">
        <f t="shared" si="1"/>
        <v>98.609279999999998</v>
      </c>
      <c r="J10" s="289" t="s">
        <v>3874</v>
      </c>
      <c r="K10" s="284">
        <f t="shared" si="2"/>
        <v>690.26495999999997</v>
      </c>
      <c r="L10" s="281">
        <f t="shared" si="3"/>
        <v>197.21856</v>
      </c>
      <c r="M10" s="114"/>
      <c r="N10" s="24"/>
    </row>
    <row r="11" spans="1:14" s="4" customFormat="1" ht="23.25" customHeight="1">
      <c r="A11" s="641"/>
      <c r="B11" s="549" t="s">
        <v>1266</v>
      </c>
      <c r="C11" s="12" t="s">
        <v>1268</v>
      </c>
      <c r="D11" s="139" t="s">
        <v>5</v>
      </c>
      <c r="E11" s="13">
        <v>10</v>
      </c>
      <c r="F11" s="14">
        <v>0.25</v>
      </c>
      <c r="G11" s="14">
        <v>115.04416000000001</v>
      </c>
      <c r="H11" s="33">
        <f>I3</f>
        <v>0</v>
      </c>
      <c r="I11" s="29">
        <f t="shared" si="1"/>
        <v>115.04416000000001</v>
      </c>
      <c r="J11" s="289" t="s">
        <v>3874</v>
      </c>
      <c r="K11" s="284">
        <f t="shared" si="2"/>
        <v>805.30912000000001</v>
      </c>
      <c r="L11" s="281">
        <f t="shared" si="3"/>
        <v>230.08832000000001</v>
      </c>
      <c r="M11" s="114"/>
      <c r="N11" s="24"/>
    </row>
    <row r="12" spans="1:14" s="4" customFormat="1" ht="23.25" customHeight="1">
      <c r="A12" s="641"/>
      <c r="B12" s="549" t="s">
        <v>1267</v>
      </c>
      <c r="C12" s="12" t="s">
        <v>1269</v>
      </c>
      <c r="D12" s="139" t="s">
        <v>5</v>
      </c>
      <c r="E12" s="13">
        <v>10</v>
      </c>
      <c r="F12" s="14">
        <v>0.3</v>
      </c>
      <c r="G12" s="14">
        <v>131.47904000000003</v>
      </c>
      <c r="H12" s="33">
        <f>I3</f>
        <v>0</v>
      </c>
      <c r="I12" s="29">
        <f t="shared" si="1"/>
        <v>131.47904000000003</v>
      </c>
      <c r="J12" s="289" t="s">
        <v>3874</v>
      </c>
      <c r="K12" s="284">
        <f t="shared" si="2"/>
        <v>920.35328000000015</v>
      </c>
      <c r="L12" s="281">
        <f t="shared" si="3"/>
        <v>262.95808000000005</v>
      </c>
      <c r="M12" s="114"/>
      <c r="N12" s="24"/>
    </row>
    <row r="13" spans="1:14" s="3" customFormat="1">
      <c r="A13" s="445"/>
      <c r="B13" s="698"/>
      <c r="C13" s="445"/>
      <c r="D13" s="629"/>
      <c r="E13" s="629"/>
      <c r="F13" s="447"/>
      <c r="G13" s="629"/>
      <c r="H13" s="448"/>
      <c r="I13" s="629"/>
      <c r="J13" s="629"/>
      <c r="K13" s="629"/>
      <c r="L13" s="629"/>
      <c r="M13" s="449"/>
      <c r="N13" s="121"/>
    </row>
  </sheetData>
  <mergeCells count="11">
    <mergeCell ref="B4:M4"/>
    <mergeCell ref="A2:A3"/>
    <mergeCell ref="B2:B3"/>
    <mergeCell ref="C2:C3"/>
    <mergeCell ref="B1:C1"/>
    <mergeCell ref="D1:M1"/>
    <mergeCell ref="I3:L3"/>
    <mergeCell ref="D2:D3"/>
    <mergeCell ref="E2:E3"/>
    <mergeCell ref="F2:F3"/>
    <mergeCell ref="G2:G3"/>
  </mergeCells>
  <hyperlinks>
    <hyperlink ref="M2" location="Оглавление!A1" display="Оглавление &gt;&gt;&gt;&gt;"/>
    <hyperlink ref="M3" location="Фотооглавление!A2" display="Фотооглавление &gt;&gt;&gt;&gt;"/>
  </hyperlinks>
  <pageMargins left="0" right="0" top="0" bottom="0" header="0" footer="0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9900"/>
    <outlinePr summaryBelow="0" summaryRight="0"/>
    <pageSetUpPr autoPageBreaks="0"/>
  </sheetPr>
  <dimension ref="A1:N74"/>
  <sheetViews>
    <sheetView showGridLines="0" workbookViewId="0">
      <pane ySplit="3" topLeftCell="A10" activePane="bottomLeft" state="frozen"/>
      <selection activeCell="Q19" sqref="Q19"/>
      <selection pane="bottomLeft" activeCell="B2" sqref="B2:B3"/>
    </sheetView>
  </sheetViews>
  <sheetFormatPr defaultRowHeight="11.25"/>
  <cols>
    <col min="1" max="1" width="2" style="441" customWidth="1"/>
    <col min="2" max="2" width="14.7109375" style="441" customWidth="1"/>
    <col min="3" max="3" width="30.85546875" style="452" customWidth="1"/>
    <col min="4" max="4" width="3.5703125" style="442" customWidth="1"/>
    <col min="5" max="5" width="3.85546875" style="442" customWidth="1"/>
    <col min="6" max="6" width="4.7109375" style="443" customWidth="1"/>
    <col min="7" max="7" width="8.42578125" style="442" customWidth="1"/>
    <col min="8" max="8" width="6.7109375" style="442" hidden="1" customWidth="1"/>
    <col min="9" max="9" width="11.28515625" style="442" customWidth="1"/>
    <col min="10" max="10" width="10.5703125" style="442" customWidth="1"/>
    <col min="11" max="11" width="10.85546875" style="442" customWidth="1"/>
    <col min="12" max="12" width="9.42578125" style="442" customWidth="1"/>
    <col min="13" max="13" width="26.42578125" style="441" customWidth="1"/>
    <col min="14" max="14" width="4" style="444" customWidth="1"/>
    <col min="15" max="16384" width="9.140625" style="444"/>
  </cols>
  <sheetData>
    <row r="1" spans="1:14" s="1" customFormat="1" ht="72" customHeight="1">
      <c r="A1" s="494"/>
      <c r="B1" s="1139"/>
      <c r="C1" s="1139"/>
      <c r="D1" s="1176" t="s">
        <v>3840</v>
      </c>
      <c r="E1" s="1177"/>
      <c r="F1" s="1177"/>
      <c r="G1" s="1177"/>
      <c r="H1" s="1177"/>
      <c r="I1" s="1177"/>
      <c r="J1" s="1177"/>
      <c r="K1" s="1177"/>
      <c r="L1" s="1177"/>
      <c r="M1" s="1178"/>
      <c r="N1" s="444"/>
    </row>
    <row r="2" spans="1:14" s="7" customFormat="1" ht="36" customHeight="1">
      <c r="A2" s="1169" t="s">
        <v>0</v>
      </c>
      <c r="B2" s="1207" t="s">
        <v>1</v>
      </c>
      <c r="C2" s="1209" t="s">
        <v>2</v>
      </c>
      <c r="D2" s="1034" t="s">
        <v>3</v>
      </c>
      <c r="E2" s="1034" t="s">
        <v>76</v>
      </c>
      <c r="F2" s="1035" t="s">
        <v>100</v>
      </c>
      <c r="G2" s="1034" t="s">
        <v>99</v>
      </c>
      <c r="H2" s="635"/>
      <c r="I2" s="635" t="s">
        <v>2417</v>
      </c>
      <c r="J2" s="635" t="s">
        <v>2423</v>
      </c>
      <c r="K2" s="635" t="s">
        <v>2424</v>
      </c>
      <c r="L2" s="635" t="s">
        <v>2425</v>
      </c>
      <c r="M2" s="676" t="s">
        <v>3845</v>
      </c>
      <c r="N2" s="462"/>
    </row>
    <row r="3" spans="1:14" s="7" customFormat="1" ht="27.75" customHeight="1" thickBot="1">
      <c r="A3" s="1170"/>
      <c r="B3" s="1208"/>
      <c r="C3" s="1210"/>
      <c r="D3" s="1034"/>
      <c r="E3" s="1034"/>
      <c r="F3" s="1035"/>
      <c r="G3" s="1034"/>
      <c r="H3" s="633"/>
      <c r="I3" s="1182">
        <f>Оглавление!D3</f>
        <v>0</v>
      </c>
      <c r="J3" s="1183"/>
      <c r="K3" s="1183"/>
      <c r="L3" s="1184"/>
      <c r="M3" s="691" t="s">
        <v>3846</v>
      </c>
      <c r="N3" s="462"/>
    </row>
    <row r="4" spans="1:14" s="49" customFormat="1" ht="57" customHeight="1" thickBot="1">
      <c r="A4" s="466"/>
      <c r="B4" s="1200" t="s">
        <v>576</v>
      </c>
      <c r="C4" s="1201"/>
      <c r="D4" s="1202"/>
      <c r="E4" s="1202"/>
      <c r="F4" s="1202"/>
      <c r="G4" s="1202"/>
      <c r="H4" s="1201"/>
      <c r="I4" s="1201"/>
      <c r="J4" s="1201"/>
      <c r="K4" s="1201"/>
      <c r="L4" s="1201"/>
      <c r="M4" s="1203"/>
      <c r="N4" s="463"/>
    </row>
    <row r="5" spans="1:14" s="49" customFormat="1" ht="12.75">
      <c r="A5" s="475"/>
      <c r="B5" s="733" t="s">
        <v>1152</v>
      </c>
      <c r="C5" s="111" t="s">
        <v>1225</v>
      </c>
      <c r="D5" s="155" t="s">
        <v>5</v>
      </c>
      <c r="E5" s="670">
        <v>1</v>
      </c>
      <c r="F5" s="156">
        <v>0.05</v>
      </c>
      <c r="G5" s="734">
        <v>69.599999999999994</v>
      </c>
      <c r="H5" s="158">
        <f>I3</f>
        <v>0</v>
      </c>
      <c r="I5" s="159">
        <f t="shared" ref="I5:I37" si="0">G5*(1-H5)</f>
        <v>69.599999999999994</v>
      </c>
      <c r="J5" s="823" t="s">
        <v>3874</v>
      </c>
      <c r="K5" s="283">
        <f>I5*6</f>
        <v>417.59999999999997</v>
      </c>
      <c r="L5" s="282">
        <f>I5*2</f>
        <v>139.19999999999999</v>
      </c>
      <c r="M5" s="52"/>
      <c r="N5" s="463"/>
    </row>
    <row r="6" spans="1:14" s="49" customFormat="1" ht="12.75">
      <c r="A6" s="475"/>
      <c r="B6" s="154" t="s">
        <v>570</v>
      </c>
      <c r="C6" s="54" t="s">
        <v>1226</v>
      </c>
      <c r="D6" s="155" t="s">
        <v>5</v>
      </c>
      <c r="E6" s="167">
        <v>1</v>
      </c>
      <c r="F6" s="156">
        <v>7.0000000000000007E-2</v>
      </c>
      <c r="G6" s="157">
        <v>76.559999999999988</v>
      </c>
      <c r="H6" s="158">
        <f>I3</f>
        <v>0</v>
      </c>
      <c r="I6" s="159">
        <f t="shared" si="0"/>
        <v>76.559999999999988</v>
      </c>
      <c r="J6" s="823" t="s">
        <v>3874</v>
      </c>
      <c r="K6" s="283">
        <f t="shared" ref="K6:K37" si="1">I6*6</f>
        <v>459.3599999999999</v>
      </c>
      <c r="L6" s="282">
        <f t="shared" ref="L6:L37" si="2">I6*2</f>
        <v>153.11999999999998</v>
      </c>
      <c r="M6" s="52"/>
      <c r="N6" s="463"/>
    </row>
    <row r="7" spans="1:14" s="49" customFormat="1" ht="12.75">
      <c r="A7" s="475"/>
      <c r="B7" s="160" t="s">
        <v>571</v>
      </c>
      <c r="C7" s="55" t="s">
        <v>1227</v>
      </c>
      <c r="D7" s="161" t="s">
        <v>5</v>
      </c>
      <c r="E7" s="167">
        <v>1</v>
      </c>
      <c r="F7" s="162">
        <v>0.08</v>
      </c>
      <c r="G7" s="157">
        <v>83.52</v>
      </c>
      <c r="H7" s="163">
        <f>I3</f>
        <v>0</v>
      </c>
      <c r="I7" s="164">
        <f t="shared" si="0"/>
        <v>83.52</v>
      </c>
      <c r="J7" s="823" t="s">
        <v>3874</v>
      </c>
      <c r="K7" s="283">
        <f t="shared" si="1"/>
        <v>501.12</v>
      </c>
      <c r="L7" s="282">
        <f t="shared" si="2"/>
        <v>167.04</v>
      </c>
      <c r="M7" s="50"/>
      <c r="N7" s="463"/>
    </row>
    <row r="8" spans="1:14" s="49" customFormat="1" ht="12.75">
      <c r="A8" s="475"/>
      <c r="B8" s="160" t="s">
        <v>572</v>
      </c>
      <c r="C8" s="55" t="s">
        <v>1228</v>
      </c>
      <c r="D8" s="161" t="s">
        <v>5</v>
      </c>
      <c r="E8" s="167">
        <v>1</v>
      </c>
      <c r="F8" s="162">
        <v>0.1</v>
      </c>
      <c r="G8" s="157">
        <v>90.47999999999999</v>
      </c>
      <c r="H8" s="163">
        <f>I3</f>
        <v>0</v>
      </c>
      <c r="I8" s="164">
        <f t="shared" si="0"/>
        <v>90.47999999999999</v>
      </c>
      <c r="J8" s="823" t="s">
        <v>3874</v>
      </c>
      <c r="K8" s="283">
        <f t="shared" si="1"/>
        <v>542.87999999999988</v>
      </c>
      <c r="L8" s="282">
        <f t="shared" si="2"/>
        <v>180.95999999999998</v>
      </c>
      <c r="M8" s="50"/>
      <c r="N8" s="463"/>
    </row>
    <row r="9" spans="1:14" s="49" customFormat="1" ht="12.75">
      <c r="A9" s="475"/>
      <c r="B9" s="160" t="s">
        <v>573</v>
      </c>
      <c r="C9" s="55" t="s">
        <v>1229</v>
      </c>
      <c r="D9" s="161" t="s">
        <v>5</v>
      </c>
      <c r="E9" s="167">
        <v>1</v>
      </c>
      <c r="F9" s="162">
        <v>0.14000000000000001</v>
      </c>
      <c r="G9" s="157">
        <v>109.03999999999999</v>
      </c>
      <c r="H9" s="163">
        <f>I3</f>
        <v>0</v>
      </c>
      <c r="I9" s="164">
        <f t="shared" si="0"/>
        <v>109.03999999999999</v>
      </c>
      <c r="J9" s="823" t="s">
        <v>3874</v>
      </c>
      <c r="K9" s="283">
        <f t="shared" si="1"/>
        <v>654.24</v>
      </c>
      <c r="L9" s="282">
        <f t="shared" si="2"/>
        <v>218.07999999999998</v>
      </c>
      <c r="M9" s="50"/>
      <c r="N9" s="463"/>
    </row>
    <row r="10" spans="1:14" s="49" customFormat="1" ht="12.75">
      <c r="A10" s="475"/>
      <c r="B10" s="160" t="s">
        <v>574</v>
      </c>
      <c r="C10" s="55" t="s">
        <v>1230</v>
      </c>
      <c r="D10" s="161" t="s">
        <v>5</v>
      </c>
      <c r="E10" s="167">
        <v>1</v>
      </c>
      <c r="F10" s="162">
        <v>0.18</v>
      </c>
      <c r="G10" s="157">
        <v>122.96</v>
      </c>
      <c r="H10" s="163">
        <f>I3</f>
        <v>0</v>
      </c>
      <c r="I10" s="164">
        <f t="shared" si="0"/>
        <v>122.96</v>
      </c>
      <c r="J10" s="823" t="s">
        <v>3874</v>
      </c>
      <c r="K10" s="283">
        <f t="shared" si="1"/>
        <v>737.76</v>
      </c>
      <c r="L10" s="282">
        <f t="shared" si="2"/>
        <v>245.92</v>
      </c>
      <c r="M10" s="50"/>
      <c r="N10" s="463"/>
    </row>
    <row r="11" spans="1:14" s="49" customFormat="1" ht="12.75">
      <c r="A11" s="475"/>
      <c r="B11" s="160" t="s">
        <v>1177</v>
      </c>
      <c r="C11" s="55" t="s">
        <v>1231</v>
      </c>
      <c r="D11" s="161" t="s">
        <v>5</v>
      </c>
      <c r="E11" s="167">
        <v>1</v>
      </c>
      <c r="F11" s="162">
        <v>0.22</v>
      </c>
      <c r="G11" s="157">
        <v>139.19999999999999</v>
      </c>
      <c r="H11" s="163">
        <f>I3</f>
        <v>0</v>
      </c>
      <c r="I11" s="164">
        <f t="shared" si="0"/>
        <v>139.19999999999999</v>
      </c>
      <c r="J11" s="823" t="s">
        <v>3874</v>
      </c>
      <c r="K11" s="283">
        <f t="shared" si="1"/>
        <v>835.19999999999993</v>
      </c>
      <c r="L11" s="282">
        <f t="shared" si="2"/>
        <v>278.39999999999998</v>
      </c>
      <c r="M11" s="50"/>
      <c r="N11" s="463"/>
    </row>
    <row r="12" spans="1:14" s="49" customFormat="1" ht="12.75">
      <c r="A12" s="475"/>
      <c r="B12" s="160" t="s">
        <v>575</v>
      </c>
      <c r="C12" s="55" t="s">
        <v>1232</v>
      </c>
      <c r="D12" s="161" t="s">
        <v>5</v>
      </c>
      <c r="E12" s="167">
        <v>1</v>
      </c>
      <c r="F12" s="162">
        <v>0.26</v>
      </c>
      <c r="G12" s="157">
        <v>143.84</v>
      </c>
      <c r="H12" s="163">
        <f>I3</f>
        <v>0</v>
      </c>
      <c r="I12" s="164">
        <f t="shared" si="0"/>
        <v>143.84</v>
      </c>
      <c r="J12" s="823" t="s">
        <v>3874</v>
      </c>
      <c r="K12" s="283">
        <f t="shared" si="1"/>
        <v>863.04</v>
      </c>
      <c r="L12" s="282">
        <f t="shared" si="2"/>
        <v>287.68</v>
      </c>
      <c r="M12" s="50"/>
      <c r="N12" s="463"/>
    </row>
    <row r="13" spans="1:14" s="49" customFormat="1" ht="12.75">
      <c r="A13" s="475"/>
      <c r="B13" s="154" t="s">
        <v>1153</v>
      </c>
      <c r="C13" s="54" t="s">
        <v>1233</v>
      </c>
      <c r="D13" s="155" t="s">
        <v>5</v>
      </c>
      <c r="E13" s="167">
        <v>1</v>
      </c>
      <c r="F13" s="156">
        <v>0.05</v>
      </c>
      <c r="G13" s="157">
        <v>97.44</v>
      </c>
      <c r="H13" s="158">
        <f>I3</f>
        <v>0</v>
      </c>
      <c r="I13" s="159">
        <f t="shared" si="0"/>
        <v>97.44</v>
      </c>
      <c r="J13" s="823" t="s">
        <v>3874</v>
      </c>
      <c r="K13" s="283">
        <f t="shared" si="1"/>
        <v>584.64</v>
      </c>
      <c r="L13" s="282">
        <f t="shared" si="2"/>
        <v>194.88</v>
      </c>
      <c r="M13" s="52"/>
      <c r="N13" s="463"/>
    </row>
    <row r="14" spans="1:14" s="49" customFormat="1" ht="12.75">
      <c r="A14" s="475"/>
      <c r="B14" s="160" t="s">
        <v>1154</v>
      </c>
      <c r="C14" s="55" t="s">
        <v>1234</v>
      </c>
      <c r="D14" s="161" t="s">
        <v>5</v>
      </c>
      <c r="E14" s="167">
        <v>1</v>
      </c>
      <c r="F14" s="156">
        <v>7.0000000000000007E-2</v>
      </c>
      <c r="G14" s="157">
        <v>104.39999999999999</v>
      </c>
      <c r="H14" s="163">
        <f>I3</f>
        <v>0</v>
      </c>
      <c r="I14" s="164">
        <f t="shared" si="0"/>
        <v>104.39999999999999</v>
      </c>
      <c r="J14" s="823" t="s">
        <v>3874</v>
      </c>
      <c r="K14" s="283">
        <f t="shared" si="1"/>
        <v>626.4</v>
      </c>
      <c r="L14" s="282">
        <f t="shared" si="2"/>
        <v>208.79999999999998</v>
      </c>
      <c r="M14" s="50"/>
      <c r="N14" s="463"/>
    </row>
    <row r="15" spans="1:14" s="49" customFormat="1" ht="12.75">
      <c r="A15" s="475"/>
      <c r="B15" s="160" t="s">
        <v>1155</v>
      </c>
      <c r="C15" s="55" t="s">
        <v>1235</v>
      </c>
      <c r="D15" s="161" t="s">
        <v>5</v>
      </c>
      <c r="E15" s="167">
        <v>1</v>
      </c>
      <c r="F15" s="162">
        <v>0.08</v>
      </c>
      <c r="G15" s="157">
        <v>118.32</v>
      </c>
      <c r="H15" s="163">
        <f>I3</f>
        <v>0</v>
      </c>
      <c r="I15" s="164">
        <f t="shared" si="0"/>
        <v>118.32</v>
      </c>
      <c r="J15" s="823" t="s">
        <v>3874</v>
      </c>
      <c r="K15" s="283">
        <f t="shared" si="1"/>
        <v>709.92</v>
      </c>
      <c r="L15" s="282">
        <f t="shared" si="2"/>
        <v>236.64</v>
      </c>
      <c r="M15" s="50"/>
      <c r="N15" s="463"/>
    </row>
    <row r="16" spans="1:14" s="49" customFormat="1" ht="12.75">
      <c r="A16" s="475"/>
      <c r="B16" s="160" t="s">
        <v>1156</v>
      </c>
      <c r="C16" s="55" t="s">
        <v>1236</v>
      </c>
      <c r="D16" s="161" t="s">
        <v>5</v>
      </c>
      <c r="E16" s="167">
        <v>1</v>
      </c>
      <c r="F16" s="162">
        <v>0.1</v>
      </c>
      <c r="G16" s="157">
        <v>139.19999999999999</v>
      </c>
      <c r="H16" s="163">
        <f>I3</f>
        <v>0</v>
      </c>
      <c r="I16" s="164">
        <f t="shared" si="0"/>
        <v>139.19999999999999</v>
      </c>
      <c r="J16" s="823" t="s">
        <v>3874</v>
      </c>
      <c r="K16" s="283">
        <f t="shared" si="1"/>
        <v>835.19999999999993</v>
      </c>
      <c r="L16" s="282">
        <f t="shared" si="2"/>
        <v>278.39999999999998</v>
      </c>
      <c r="M16" s="50"/>
      <c r="N16" s="463"/>
    </row>
    <row r="17" spans="1:14" s="49" customFormat="1" ht="12.75">
      <c r="A17" s="475"/>
      <c r="B17" s="160" t="s">
        <v>1157</v>
      </c>
      <c r="C17" s="55" t="s">
        <v>1237</v>
      </c>
      <c r="D17" s="161" t="s">
        <v>5</v>
      </c>
      <c r="E17" s="167">
        <v>1</v>
      </c>
      <c r="F17" s="162">
        <v>0.14000000000000001</v>
      </c>
      <c r="G17" s="157">
        <v>160.07999999999998</v>
      </c>
      <c r="H17" s="163">
        <f>I3</f>
        <v>0</v>
      </c>
      <c r="I17" s="164">
        <f t="shared" si="0"/>
        <v>160.07999999999998</v>
      </c>
      <c r="J17" s="823" t="s">
        <v>3874</v>
      </c>
      <c r="K17" s="283">
        <f t="shared" si="1"/>
        <v>960.4799999999999</v>
      </c>
      <c r="L17" s="282">
        <f t="shared" si="2"/>
        <v>320.15999999999997</v>
      </c>
      <c r="M17" s="50"/>
      <c r="N17" s="463"/>
    </row>
    <row r="18" spans="1:14" s="49" customFormat="1" ht="12.75">
      <c r="A18" s="475"/>
      <c r="B18" s="160" t="s">
        <v>1158</v>
      </c>
      <c r="C18" s="55" t="s">
        <v>1238</v>
      </c>
      <c r="D18" s="161" t="s">
        <v>5</v>
      </c>
      <c r="E18" s="167">
        <v>1</v>
      </c>
      <c r="F18" s="162">
        <v>0.18</v>
      </c>
      <c r="G18" s="157">
        <v>185.6</v>
      </c>
      <c r="H18" s="163">
        <f>I3</f>
        <v>0</v>
      </c>
      <c r="I18" s="164">
        <f t="shared" si="0"/>
        <v>185.6</v>
      </c>
      <c r="J18" s="823" t="s">
        <v>3874</v>
      </c>
      <c r="K18" s="283">
        <f t="shared" si="1"/>
        <v>1113.5999999999999</v>
      </c>
      <c r="L18" s="282">
        <f t="shared" si="2"/>
        <v>371.2</v>
      </c>
      <c r="M18" s="50"/>
      <c r="N18" s="463"/>
    </row>
    <row r="19" spans="1:14" s="49" customFormat="1" ht="12.75">
      <c r="A19" s="475"/>
      <c r="B19" s="160" t="s">
        <v>1159</v>
      </c>
      <c r="C19" s="55" t="s">
        <v>1239</v>
      </c>
      <c r="D19" s="161" t="s">
        <v>5</v>
      </c>
      <c r="E19" s="167">
        <v>1</v>
      </c>
      <c r="F19" s="162">
        <v>0.22</v>
      </c>
      <c r="G19" s="157">
        <v>192.55999999999997</v>
      </c>
      <c r="H19" s="163">
        <f>I3</f>
        <v>0</v>
      </c>
      <c r="I19" s="164">
        <f t="shared" si="0"/>
        <v>192.55999999999997</v>
      </c>
      <c r="J19" s="823" t="s">
        <v>3874</v>
      </c>
      <c r="K19" s="283">
        <f t="shared" si="1"/>
        <v>1155.3599999999999</v>
      </c>
      <c r="L19" s="282">
        <f t="shared" si="2"/>
        <v>385.11999999999995</v>
      </c>
      <c r="M19" s="50"/>
      <c r="N19" s="463"/>
    </row>
    <row r="20" spans="1:14" s="49" customFormat="1" ht="12.75">
      <c r="A20" s="475"/>
      <c r="B20" s="154" t="s">
        <v>1160</v>
      </c>
      <c r="C20" s="54" t="s">
        <v>1240</v>
      </c>
      <c r="D20" s="155" t="s">
        <v>5</v>
      </c>
      <c r="E20" s="167">
        <v>1</v>
      </c>
      <c r="F20" s="162">
        <v>0.26</v>
      </c>
      <c r="G20" s="157">
        <v>109.03999999999999</v>
      </c>
      <c r="H20" s="158">
        <f>I3</f>
        <v>0</v>
      </c>
      <c r="I20" s="159">
        <f t="shared" si="0"/>
        <v>109.03999999999999</v>
      </c>
      <c r="J20" s="823" t="s">
        <v>3874</v>
      </c>
      <c r="K20" s="283">
        <f t="shared" si="1"/>
        <v>654.24</v>
      </c>
      <c r="L20" s="282">
        <f t="shared" si="2"/>
        <v>218.07999999999998</v>
      </c>
      <c r="M20" s="52"/>
      <c r="N20" s="463"/>
    </row>
    <row r="21" spans="1:14" s="49" customFormat="1" ht="12.75">
      <c r="A21" s="475"/>
      <c r="B21" s="160" t="s">
        <v>1161</v>
      </c>
      <c r="C21" s="55" t="s">
        <v>1241</v>
      </c>
      <c r="D21" s="161" t="s">
        <v>5</v>
      </c>
      <c r="E21" s="167">
        <v>1</v>
      </c>
      <c r="F21" s="156">
        <v>0.05</v>
      </c>
      <c r="G21" s="157">
        <v>118.32</v>
      </c>
      <c r="H21" s="163">
        <f>I3</f>
        <v>0</v>
      </c>
      <c r="I21" s="164">
        <f t="shared" si="0"/>
        <v>118.32</v>
      </c>
      <c r="J21" s="823" t="s">
        <v>3874</v>
      </c>
      <c r="K21" s="283">
        <f t="shared" si="1"/>
        <v>709.92</v>
      </c>
      <c r="L21" s="282">
        <f t="shared" si="2"/>
        <v>236.64</v>
      </c>
      <c r="M21" s="50"/>
      <c r="N21" s="463"/>
    </row>
    <row r="22" spans="1:14" s="49" customFormat="1" ht="12.75">
      <c r="A22" s="475"/>
      <c r="B22" s="160" t="s">
        <v>1162</v>
      </c>
      <c r="C22" s="55" t="s">
        <v>1242</v>
      </c>
      <c r="D22" s="161" t="s">
        <v>5</v>
      </c>
      <c r="E22" s="167">
        <v>1</v>
      </c>
      <c r="F22" s="156">
        <v>7.0000000000000007E-2</v>
      </c>
      <c r="G22" s="157">
        <v>132.23999999999998</v>
      </c>
      <c r="H22" s="163">
        <f>I3</f>
        <v>0</v>
      </c>
      <c r="I22" s="164">
        <f t="shared" si="0"/>
        <v>132.23999999999998</v>
      </c>
      <c r="J22" s="823" t="s">
        <v>3874</v>
      </c>
      <c r="K22" s="283">
        <f t="shared" si="1"/>
        <v>793.43999999999983</v>
      </c>
      <c r="L22" s="282">
        <f t="shared" si="2"/>
        <v>264.47999999999996</v>
      </c>
      <c r="M22" s="50"/>
      <c r="N22" s="463"/>
    </row>
    <row r="23" spans="1:14" s="49" customFormat="1" ht="12.75">
      <c r="A23" s="475"/>
      <c r="B23" s="160" t="s">
        <v>1163</v>
      </c>
      <c r="C23" s="55" t="s">
        <v>1243</v>
      </c>
      <c r="D23" s="161" t="s">
        <v>5</v>
      </c>
      <c r="E23" s="167">
        <v>1</v>
      </c>
      <c r="F23" s="162">
        <v>0.08</v>
      </c>
      <c r="G23" s="157">
        <v>160.07999999999998</v>
      </c>
      <c r="H23" s="163">
        <f>I3</f>
        <v>0</v>
      </c>
      <c r="I23" s="164">
        <f t="shared" si="0"/>
        <v>160.07999999999998</v>
      </c>
      <c r="J23" s="823" t="s">
        <v>3874</v>
      </c>
      <c r="K23" s="283">
        <f t="shared" si="1"/>
        <v>960.4799999999999</v>
      </c>
      <c r="L23" s="282">
        <f t="shared" si="2"/>
        <v>320.15999999999997</v>
      </c>
      <c r="M23" s="50"/>
      <c r="N23" s="463"/>
    </row>
    <row r="24" spans="1:14" s="49" customFormat="1" ht="12.75">
      <c r="A24" s="475"/>
      <c r="B24" s="160" t="s">
        <v>1164</v>
      </c>
      <c r="C24" s="55" t="s">
        <v>1244</v>
      </c>
      <c r="D24" s="161" t="s">
        <v>5</v>
      </c>
      <c r="E24" s="167">
        <v>1</v>
      </c>
      <c r="F24" s="162">
        <v>0.1</v>
      </c>
      <c r="G24" s="157">
        <v>180.95999999999998</v>
      </c>
      <c r="H24" s="163">
        <f>I3</f>
        <v>0</v>
      </c>
      <c r="I24" s="164">
        <f t="shared" si="0"/>
        <v>180.95999999999998</v>
      </c>
      <c r="J24" s="823" t="s">
        <v>3874</v>
      </c>
      <c r="K24" s="283">
        <f t="shared" si="1"/>
        <v>1085.7599999999998</v>
      </c>
      <c r="L24" s="282">
        <f t="shared" si="2"/>
        <v>361.91999999999996</v>
      </c>
      <c r="M24" s="50"/>
      <c r="N24" s="463"/>
    </row>
    <row r="25" spans="1:14" s="49" customFormat="1" ht="12.75">
      <c r="A25" s="475"/>
      <c r="B25" s="160" t="s">
        <v>1165</v>
      </c>
      <c r="C25" s="55" t="s">
        <v>1245</v>
      </c>
      <c r="D25" s="161" t="s">
        <v>5</v>
      </c>
      <c r="E25" s="167">
        <v>1</v>
      </c>
      <c r="F25" s="162">
        <v>0.14000000000000001</v>
      </c>
      <c r="G25" s="157">
        <v>213.44</v>
      </c>
      <c r="H25" s="163">
        <f>I3</f>
        <v>0</v>
      </c>
      <c r="I25" s="164">
        <f t="shared" si="0"/>
        <v>213.44</v>
      </c>
      <c r="J25" s="823" t="s">
        <v>3874</v>
      </c>
      <c r="K25" s="283">
        <f t="shared" si="1"/>
        <v>1280.6399999999999</v>
      </c>
      <c r="L25" s="282">
        <f t="shared" si="2"/>
        <v>426.88</v>
      </c>
      <c r="M25" s="50"/>
      <c r="N25" s="463"/>
    </row>
    <row r="26" spans="1:14" s="49" customFormat="1" ht="12.75">
      <c r="A26" s="475"/>
      <c r="B26" s="154" t="s">
        <v>1166</v>
      </c>
      <c r="C26" s="54" t="s">
        <v>1246</v>
      </c>
      <c r="D26" s="155" t="s">
        <v>5</v>
      </c>
      <c r="E26" s="167">
        <v>1</v>
      </c>
      <c r="F26" s="162">
        <v>0.18</v>
      </c>
      <c r="G26" s="157">
        <v>222.71999999999997</v>
      </c>
      <c r="H26" s="158">
        <f>I3</f>
        <v>0</v>
      </c>
      <c r="I26" s="159">
        <f t="shared" si="0"/>
        <v>222.71999999999997</v>
      </c>
      <c r="J26" s="823" t="s">
        <v>3874</v>
      </c>
      <c r="K26" s="283">
        <f t="shared" si="1"/>
        <v>1336.3199999999997</v>
      </c>
      <c r="L26" s="282">
        <f t="shared" si="2"/>
        <v>445.43999999999994</v>
      </c>
      <c r="M26" s="52"/>
      <c r="N26" s="463"/>
    </row>
    <row r="27" spans="1:14" s="49" customFormat="1" ht="12.75">
      <c r="A27" s="475"/>
      <c r="B27" s="160" t="s">
        <v>1167</v>
      </c>
      <c r="C27" s="55" t="s">
        <v>1247</v>
      </c>
      <c r="D27" s="161" t="s">
        <v>5</v>
      </c>
      <c r="E27" s="167">
        <v>1</v>
      </c>
      <c r="F27" s="162">
        <v>0.22</v>
      </c>
      <c r="G27" s="157">
        <v>150.79999999999998</v>
      </c>
      <c r="H27" s="163">
        <f>I3</f>
        <v>0</v>
      </c>
      <c r="I27" s="164">
        <f t="shared" si="0"/>
        <v>150.79999999999998</v>
      </c>
      <c r="J27" s="823" t="s">
        <v>3874</v>
      </c>
      <c r="K27" s="283">
        <f t="shared" si="1"/>
        <v>904.8</v>
      </c>
      <c r="L27" s="282">
        <f t="shared" si="2"/>
        <v>301.59999999999997</v>
      </c>
      <c r="M27" s="50"/>
      <c r="N27" s="463"/>
    </row>
    <row r="28" spans="1:14" s="49" customFormat="1" ht="12.75">
      <c r="A28" s="475"/>
      <c r="B28" s="160" t="s">
        <v>1168</v>
      </c>
      <c r="C28" s="55" t="s">
        <v>1248</v>
      </c>
      <c r="D28" s="161" t="s">
        <v>5</v>
      </c>
      <c r="E28" s="167">
        <v>1</v>
      </c>
      <c r="F28" s="162">
        <v>0.26</v>
      </c>
      <c r="G28" s="157">
        <v>167.04</v>
      </c>
      <c r="H28" s="163">
        <f>I3</f>
        <v>0</v>
      </c>
      <c r="I28" s="164">
        <f t="shared" si="0"/>
        <v>167.04</v>
      </c>
      <c r="J28" s="823" t="s">
        <v>3874</v>
      </c>
      <c r="K28" s="283">
        <f t="shared" si="1"/>
        <v>1002.24</v>
      </c>
      <c r="L28" s="282">
        <f t="shared" si="2"/>
        <v>334.08</v>
      </c>
      <c r="M28" s="50"/>
      <c r="N28" s="463"/>
    </row>
    <row r="29" spans="1:14" s="49" customFormat="1" ht="12.75">
      <c r="A29" s="475"/>
      <c r="B29" s="160" t="s">
        <v>1169</v>
      </c>
      <c r="C29" s="55" t="s">
        <v>1249</v>
      </c>
      <c r="D29" s="161" t="s">
        <v>5</v>
      </c>
      <c r="E29" s="167">
        <v>1</v>
      </c>
      <c r="F29" s="156">
        <v>0.05</v>
      </c>
      <c r="G29" s="157">
        <v>201.83999999999997</v>
      </c>
      <c r="H29" s="163">
        <f>I3</f>
        <v>0</v>
      </c>
      <c r="I29" s="164">
        <f t="shared" si="0"/>
        <v>201.83999999999997</v>
      </c>
      <c r="J29" s="823" t="s">
        <v>3874</v>
      </c>
      <c r="K29" s="283">
        <f t="shared" si="1"/>
        <v>1211.04</v>
      </c>
      <c r="L29" s="282">
        <f t="shared" si="2"/>
        <v>403.67999999999995</v>
      </c>
      <c r="M29" s="50"/>
      <c r="N29" s="463"/>
    </row>
    <row r="30" spans="1:14" s="49" customFormat="1" ht="12.75">
      <c r="A30" s="475"/>
      <c r="B30" s="160" t="s">
        <v>1170</v>
      </c>
      <c r="C30" s="55" t="s">
        <v>1250</v>
      </c>
      <c r="D30" s="161" t="s">
        <v>5</v>
      </c>
      <c r="E30" s="167">
        <v>1</v>
      </c>
      <c r="F30" s="156">
        <v>7.0000000000000007E-2</v>
      </c>
      <c r="G30" s="157">
        <v>229.67999999999998</v>
      </c>
      <c r="H30" s="163">
        <f>I3</f>
        <v>0</v>
      </c>
      <c r="I30" s="164">
        <f t="shared" si="0"/>
        <v>229.67999999999998</v>
      </c>
      <c r="J30" s="823" t="s">
        <v>3874</v>
      </c>
      <c r="K30" s="283">
        <f t="shared" si="1"/>
        <v>1378.08</v>
      </c>
      <c r="L30" s="282">
        <f t="shared" si="2"/>
        <v>459.35999999999996</v>
      </c>
      <c r="M30" s="50"/>
      <c r="N30" s="463"/>
    </row>
    <row r="31" spans="1:14" s="49" customFormat="1" ht="12.75">
      <c r="A31" s="475"/>
      <c r="B31" s="160" t="s">
        <v>1171</v>
      </c>
      <c r="C31" s="55" t="s">
        <v>1251</v>
      </c>
      <c r="D31" s="161" t="s">
        <v>5</v>
      </c>
      <c r="E31" s="167">
        <v>1</v>
      </c>
      <c r="F31" s="162">
        <v>0.08</v>
      </c>
      <c r="G31" s="157">
        <v>276.08</v>
      </c>
      <c r="H31" s="163">
        <f>I3</f>
        <v>0</v>
      </c>
      <c r="I31" s="164">
        <f t="shared" si="0"/>
        <v>276.08</v>
      </c>
      <c r="J31" s="823" t="s">
        <v>3874</v>
      </c>
      <c r="K31" s="283">
        <f t="shared" si="1"/>
        <v>1656.48</v>
      </c>
      <c r="L31" s="282">
        <f t="shared" si="2"/>
        <v>552.16</v>
      </c>
      <c r="M31" s="50"/>
      <c r="N31" s="463"/>
    </row>
    <row r="32" spans="1:14" s="49" customFormat="1" ht="12.75">
      <c r="A32" s="475"/>
      <c r="B32" s="160" t="s">
        <v>1178</v>
      </c>
      <c r="C32" s="55" t="s">
        <v>1251</v>
      </c>
      <c r="D32" s="161" t="s">
        <v>5</v>
      </c>
      <c r="E32" s="167">
        <v>1</v>
      </c>
      <c r="F32" s="162">
        <v>0.08</v>
      </c>
      <c r="G32" s="157">
        <v>285.35999999999996</v>
      </c>
      <c r="H32" s="163">
        <f>I3</f>
        <v>0</v>
      </c>
      <c r="I32" s="164">
        <f t="shared" si="0"/>
        <v>285.35999999999996</v>
      </c>
      <c r="J32" s="823" t="s">
        <v>3874</v>
      </c>
      <c r="K32" s="283">
        <f t="shared" si="1"/>
        <v>1712.1599999999999</v>
      </c>
      <c r="L32" s="282">
        <f t="shared" si="2"/>
        <v>570.71999999999991</v>
      </c>
      <c r="M32" s="50"/>
      <c r="N32" s="463"/>
    </row>
    <row r="33" spans="1:14" s="49" customFormat="1" ht="12.75">
      <c r="A33" s="475"/>
      <c r="B33" s="160" t="s">
        <v>1172</v>
      </c>
      <c r="C33" s="55" t="s">
        <v>1252</v>
      </c>
      <c r="D33" s="161" t="s">
        <v>5</v>
      </c>
      <c r="E33" s="167">
        <v>1</v>
      </c>
      <c r="F33" s="162">
        <v>0.1</v>
      </c>
      <c r="G33" s="157">
        <v>215.76</v>
      </c>
      <c r="H33" s="163">
        <f>I3</f>
        <v>0</v>
      </c>
      <c r="I33" s="164">
        <f t="shared" si="0"/>
        <v>215.76</v>
      </c>
      <c r="J33" s="823" t="s">
        <v>3874</v>
      </c>
      <c r="K33" s="283">
        <f t="shared" si="1"/>
        <v>1294.56</v>
      </c>
      <c r="L33" s="282">
        <f t="shared" si="2"/>
        <v>431.52</v>
      </c>
      <c r="M33" s="50"/>
      <c r="N33" s="463"/>
    </row>
    <row r="34" spans="1:14" s="49" customFormat="1" ht="12.75">
      <c r="A34" s="475"/>
      <c r="B34" s="160" t="s">
        <v>1176</v>
      </c>
      <c r="C34" s="55" t="s">
        <v>1253</v>
      </c>
      <c r="D34" s="161" t="s">
        <v>5</v>
      </c>
      <c r="E34" s="167">
        <v>1</v>
      </c>
      <c r="F34" s="162">
        <v>0.14000000000000001</v>
      </c>
      <c r="G34" s="157">
        <v>262.15999999999997</v>
      </c>
      <c r="H34" s="163">
        <f>I3</f>
        <v>0</v>
      </c>
      <c r="I34" s="164">
        <f t="shared" si="0"/>
        <v>262.15999999999997</v>
      </c>
      <c r="J34" s="823" t="s">
        <v>3874</v>
      </c>
      <c r="K34" s="283">
        <f t="shared" si="1"/>
        <v>1572.9599999999998</v>
      </c>
      <c r="L34" s="282">
        <f t="shared" si="2"/>
        <v>524.31999999999994</v>
      </c>
      <c r="M34" s="50"/>
      <c r="N34" s="463"/>
    </row>
    <row r="35" spans="1:14" s="49" customFormat="1" ht="12.75">
      <c r="A35" s="475"/>
      <c r="B35" s="160" t="s">
        <v>1173</v>
      </c>
      <c r="C35" s="55" t="s">
        <v>1254</v>
      </c>
      <c r="D35" s="161" t="s">
        <v>5</v>
      </c>
      <c r="E35" s="167">
        <v>1</v>
      </c>
      <c r="F35" s="162">
        <v>0.18</v>
      </c>
      <c r="G35" s="157">
        <v>303.91999999999996</v>
      </c>
      <c r="H35" s="163">
        <f>I3</f>
        <v>0</v>
      </c>
      <c r="I35" s="164">
        <f t="shared" si="0"/>
        <v>303.91999999999996</v>
      </c>
      <c r="J35" s="823" t="s">
        <v>3874</v>
      </c>
      <c r="K35" s="283">
        <f t="shared" si="1"/>
        <v>1823.5199999999998</v>
      </c>
      <c r="L35" s="282">
        <f t="shared" si="2"/>
        <v>607.83999999999992</v>
      </c>
      <c r="M35" s="50"/>
      <c r="N35" s="463"/>
    </row>
    <row r="36" spans="1:14" s="49" customFormat="1" ht="12.75">
      <c r="A36" s="475"/>
      <c r="B36" s="160" t="s">
        <v>1174</v>
      </c>
      <c r="C36" s="55" t="s">
        <v>1255</v>
      </c>
      <c r="D36" s="161" t="s">
        <v>5</v>
      </c>
      <c r="E36" s="167">
        <v>1</v>
      </c>
      <c r="F36" s="162">
        <v>0.22</v>
      </c>
      <c r="G36" s="157">
        <v>359.59999999999997</v>
      </c>
      <c r="H36" s="163">
        <f>I3</f>
        <v>0</v>
      </c>
      <c r="I36" s="164">
        <f t="shared" si="0"/>
        <v>359.59999999999997</v>
      </c>
      <c r="J36" s="823" t="s">
        <v>3874</v>
      </c>
      <c r="K36" s="283">
        <f t="shared" si="1"/>
        <v>2157.6</v>
      </c>
      <c r="L36" s="282">
        <f t="shared" si="2"/>
        <v>719.19999999999993</v>
      </c>
      <c r="M36" s="50"/>
      <c r="N36" s="463"/>
    </row>
    <row r="37" spans="1:14" s="49" customFormat="1" ht="13.5" thickBot="1">
      <c r="A37" s="475"/>
      <c r="B37" s="735" t="s">
        <v>1175</v>
      </c>
      <c r="C37" s="108" t="s">
        <v>1256</v>
      </c>
      <c r="D37" s="736" t="s">
        <v>5</v>
      </c>
      <c r="E37" s="167">
        <v>1</v>
      </c>
      <c r="F37" s="737">
        <v>0.26</v>
      </c>
      <c r="G37" s="738">
        <v>373.52</v>
      </c>
      <c r="H37" s="739">
        <f>I3</f>
        <v>0</v>
      </c>
      <c r="I37" s="740">
        <f t="shared" si="0"/>
        <v>373.52</v>
      </c>
      <c r="J37" s="823" t="s">
        <v>3874</v>
      </c>
      <c r="K37" s="742">
        <f t="shared" si="1"/>
        <v>2241.12</v>
      </c>
      <c r="L37" s="743">
        <f t="shared" si="2"/>
        <v>747.04</v>
      </c>
      <c r="M37" s="51"/>
      <c r="N37" s="463"/>
    </row>
    <row r="38" spans="1:14" s="49" customFormat="1" ht="28.5" customHeight="1" thickBot="1">
      <c r="A38" s="466"/>
      <c r="B38" s="1204"/>
      <c r="C38" s="1205"/>
      <c r="D38" s="1205"/>
      <c r="E38" s="1205"/>
      <c r="F38" s="1205"/>
      <c r="G38" s="1205"/>
      <c r="H38" s="1205"/>
      <c r="I38" s="1205"/>
      <c r="J38" s="1205"/>
      <c r="K38" s="1205"/>
      <c r="L38" s="1205"/>
      <c r="M38" s="1206"/>
      <c r="N38" s="463"/>
    </row>
    <row r="39" spans="1:14" s="3" customFormat="1" ht="76.5" customHeight="1" thickBot="1">
      <c r="A39" s="642"/>
      <c r="B39" s="744" t="s">
        <v>3799</v>
      </c>
      <c r="C39" s="678" t="s">
        <v>3800</v>
      </c>
      <c r="D39" s="745" t="s">
        <v>5</v>
      </c>
      <c r="E39" s="670">
        <v>1</v>
      </c>
      <c r="F39" s="745">
        <v>0.05</v>
      </c>
      <c r="G39" s="746">
        <v>51.04</v>
      </c>
      <c r="H39" s="747">
        <f>I1</f>
        <v>0</v>
      </c>
      <c r="I39" s="748">
        <f>G39*(1-I3)</f>
        <v>51.04</v>
      </c>
      <c r="J39" s="741">
        <f>I39*2</f>
        <v>102.08</v>
      </c>
      <c r="K39" s="742">
        <f>I39*6</f>
        <v>306.24</v>
      </c>
      <c r="L39" s="743">
        <f>I39*2</f>
        <v>102.08</v>
      </c>
      <c r="M39" s="586"/>
      <c r="N39" s="463"/>
    </row>
    <row r="40" spans="1:14" s="49" customFormat="1" ht="28.5" customHeight="1" thickBot="1">
      <c r="A40" s="642"/>
      <c r="B40" s="1211"/>
      <c r="C40" s="1212"/>
      <c r="D40" s="1212"/>
      <c r="E40" s="1212"/>
      <c r="F40" s="1212"/>
      <c r="G40" s="1212"/>
      <c r="H40" s="1212"/>
      <c r="I40" s="1212"/>
      <c r="J40" s="1212"/>
      <c r="K40" s="1212"/>
      <c r="L40" s="1212"/>
      <c r="M40" s="1213"/>
      <c r="N40" s="463"/>
    </row>
    <row r="41" spans="1:14" s="3" customFormat="1" ht="12.75">
      <c r="A41" s="475"/>
      <c r="B41" s="733" t="s">
        <v>2572</v>
      </c>
      <c r="C41" s="111" t="s">
        <v>2605</v>
      </c>
      <c r="D41" s="155" t="s">
        <v>5</v>
      </c>
      <c r="E41" s="670">
        <v>1</v>
      </c>
      <c r="F41" s="156">
        <v>0.05</v>
      </c>
      <c r="G41" s="734">
        <v>76.559999999999988</v>
      </c>
      <c r="H41" s="158">
        <f>I3</f>
        <v>0</v>
      </c>
      <c r="I41" s="159">
        <f t="shared" ref="I41:I73" si="3">G41*(1-H41)</f>
        <v>76.559999999999988</v>
      </c>
      <c r="J41" s="311">
        <f>I41*2</f>
        <v>153.11999999999998</v>
      </c>
      <c r="K41" s="283">
        <f>I41*6</f>
        <v>459.3599999999999</v>
      </c>
      <c r="L41" s="282">
        <f>I41*2</f>
        <v>153.11999999999998</v>
      </c>
      <c r="M41" s="2"/>
      <c r="N41" s="463"/>
    </row>
    <row r="42" spans="1:14" s="3" customFormat="1" ht="12.75">
      <c r="A42" s="475"/>
      <c r="B42" s="154" t="s">
        <v>2573</v>
      </c>
      <c r="C42" s="54" t="s">
        <v>2606</v>
      </c>
      <c r="D42" s="155" t="s">
        <v>5</v>
      </c>
      <c r="E42" s="315">
        <v>1</v>
      </c>
      <c r="F42" s="156">
        <v>7.0000000000000007E-2</v>
      </c>
      <c r="G42" s="157">
        <v>84.216000000000008</v>
      </c>
      <c r="H42" s="158">
        <f>I3</f>
        <v>0</v>
      </c>
      <c r="I42" s="159">
        <f t="shared" si="3"/>
        <v>84.216000000000008</v>
      </c>
      <c r="J42" s="311">
        <f t="shared" ref="J42:J73" si="4">I42*2</f>
        <v>168.43200000000002</v>
      </c>
      <c r="K42" s="283">
        <f t="shared" ref="K42:K73" si="5">I42*6</f>
        <v>505.29600000000005</v>
      </c>
      <c r="L42" s="282">
        <f t="shared" ref="L42:L73" si="6">I42*2</f>
        <v>168.43200000000002</v>
      </c>
      <c r="M42" s="2"/>
      <c r="N42" s="463"/>
    </row>
    <row r="43" spans="1:14" s="3" customFormat="1" ht="12.75">
      <c r="A43" s="475"/>
      <c r="B43" s="160" t="s">
        <v>2574</v>
      </c>
      <c r="C43" s="55" t="s">
        <v>2607</v>
      </c>
      <c r="D43" s="161" t="s">
        <v>5</v>
      </c>
      <c r="E43" s="315">
        <v>1</v>
      </c>
      <c r="F43" s="162">
        <v>0.08</v>
      </c>
      <c r="G43" s="157">
        <v>91.872</v>
      </c>
      <c r="H43" s="163">
        <f>I3</f>
        <v>0</v>
      </c>
      <c r="I43" s="164">
        <f t="shared" si="3"/>
        <v>91.872</v>
      </c>
      <c r="J43" s="311">
        <f t="shared" si="4"/>
        <v>183.744</v>
      </c>
      <c r="K43" s="283">
        <f t="shared" si="5"/>
        <v>551.23199999999997</v>
      </c>
      <c r="L43" s="282">
        <f t="shared" si="6"/>
        <v>183.744</v>
      </c>
      <c r="M43" s="2"/>
      <c r="N43" s="463"/>
    </row>
    <row r="44" spans="1:14" s="3" customFormat="1" ht="12.75">
      <c r="A44" s="475"/>
      <c r="B44" s="160" t="s">
        <v>2575</v>
      </c>
      <c r="C44" s="55" t="s">
        <v>2608</v>
      </c>
      <c r="D44" s="161" t="s">
        <v>5</v>
      </c>
      <c r="E44" s="315">
        <v>1</v>
      </c>
      <c r="F44" s="162">
        <v>0.1</v>
      </c>
      <c r="G44" s="157">
        <v>99.528000000000006</v>
      </c>
      <c r="H44" s="163">
        <f>I3</f>
        <v>0</v>
      </c>
      <c r="I44" s="164">
        <f t="shared" si="3"/>
        <v>99.528000000000006</v>
      </c>
      <c r="J44" s="311">
        <f t="shared" si="4"/>
        <v>199.05600000000001</v>
      </c>
      <c r="K44" s="283">
        <f t="shared" si="5"/>
        <v>597.16800000000001</v>
      </c>
      <c r="L44" s="282">
        <f t="shared" si="6"/>
        <v>199.05600000000001</v>
      </c>
      <c r="M44" s="2"/>
      <c r="N44" s="463"/>
    </row>
    <row r="45" spans="1:14" s="3" customFormat="1" ht="12.75">
      <c r="A45" s="475"/>
      <c r="B45" s="160" t="s">
        <v>2576</v>
      </c>
      <c r="C45" s="55" t="s">
        <v>2609</v>
      </c>
      <c r="D45" s="161" t="s">
        <v>5</v>
      </c>
      <c r="E45" s="315">
        <v>1</v>
      </c>
      <c r="F45" s="162">
        <v>0.14000000000000001</v>
      </c>
      <c r="G45" s="157">
        <v>119.944</v>
      </c>
      <c r="H45" s="163">
        <f>I3</f>
        <v>0</v>
      </c>
      <c r="I45" s="164">
        <f t="shared" si="3"/>
        <v>119.944</v>
      </c>
      <c r="J45" s="311">
        <f t="shared" si="4"/>
        <v>239.88800000000001</v>
      </c>
      <c r="K45" s="283">
        <f t="shared" si="5"/>
        <v>719.66399999999999</v>
      </c>
      <c r="L45" s="282">
        <f t="shared" si="6"/>
        <v>239.88800000000001</v>
      </c>
      <c r="M45" s="2"/>
      <c r="N45" s="463"/>
    </row>
    <row r="46" spans="1:14" s="3" customFormat="1" ht="12.75">
      <c r="A46" s="475"/>
      <c r="B46" s="160" t="s">
        <v>2577</v>
      </c>
      <c r="C46" s="55" t="s">
        <v>2610</v>
      </c>
      <c r="D46" s="161" t="s">
        <v>5</v>
      </c>
      <c r="E46" s="315">
        <v>1</v>
      </c>
      <c r="F46" s="162">
        <v>0.18</v>
      </c>
      <c r="G46" s="157">
        <v>135.256</v>
      </c>
      <c r="H46" s="163">
        <f>I3</f>
        <v>0</v>
      </c>
      <c r="I46" s="164">
        <f t="shared" si="3"/>
        <v>135.256</v>
      </c>
      <c r="J46" s="311">
        <f t="shared" si="4"/>
        <v>270.512</v>
      </c>
      <c r="K46" s="283">
        <f t="shared" si="5"/>
        <v>811.53600000000006</v>
      </c>
      <c r="L46" s="282">
        <f t="shared" si="6"/>
        <v>270.512</v>
      </c>
      <c r="M46" s="2"/>
      <c r="N46" s="463"/>
    </row>
    <row r="47" spans="1:14" s="3" customFormat="1" ht="12.75">
      <c r="A47" s="475"/>
      <c r="B47" s="160" t="s">
        <v>2578</v>
      </c>
      <c r="C47" s="55" t="s">
        <v>2611</v>
      </c>
      <c r="D47" s="161" t="s">
        <v>5</v>
      </c>
      <c r="E47" s="315">
        <v>1</v>
      </c>
      <c r="F47" s="162">
        <v>0.22</v>
      </c>
      <c r="G47" s="157">
        <v>153.11999999999998</v>
      </c>
      <c r="H47" s="163">
        <f>I3</f>
        <v>0</v>
      </c>
      <c r="I47" s="164">
        <f t="shared" si="3"/>
        <v>153.11999999999998</v>
      </c>
      <c r="J47" s="311">
        <f t="shared" si="4"/>
        <v>306.23999999999995</v>
      </c>
      <c r="K47" s="283">
        <f t="shared" si="5"/>
        <v>918.7199999999998</v>
      </c>
      <c r="L47" s="282">
        <f t="shared" si="6"/>
        <v>306.23999999999995</v>
      </c>
      <c r="M47" s="2"/>
      <c r="N47" s="463"/>
    </row>
    <row r="48" spans="1:14" s="3" customFormat="1" ht="12.75">
      <c r="A48" s="475"/>
      <c r="B48" s="160" t="s">
        <v>2579</v>
      </c>
      <c r="C48" s="55" t="s">
        <v>2612</v>
      </c>
      <c r="D48" s="161" t="s">
        <v>5</v>
      </c>
      <c r="E48" s="315">
        <v>1</v>
      </c>
      <c r="F48" s="162">
        <v>0.26</v>
      </c>
      <c r="G48" s="157">
        <v>158.22399999999999</v>
      </c>
      <c r="H48" s="163">
        <f>I3</f>
        <v>0</v>
      </c>
      <c r="I48" s="164">
        <f t="shared" si="3"/>
        <v>158.22399999999999</v>
      </c>
      <c r="J48" s="311">
        <f t="shared" si="4"/>
        <v>316.44799999999998</v>
      </c>
      <c r="K48" s="283">
        <f t="shared" si="5"/>
        <v>949.34399999999994</v>
      </c>
      <c r="L48" s="282">
        <f t="shared" si="6"/>
        <v>316.44799999999998</v>
      </c>
      <c r="M48" s="2"/>
      <c r="N48" s="463"/>
    </row>
    <row r="49" spans="1:14" s="3" customFormat="1" ht="12.75">
      <c r="A49" s="475"/>
      <c r="B49" s="154" t="s">
        <v>2580</v>
      </c>
      <c r="C49" s="54" t="s">
        <v>2613</v>
      </c>
      <c r="D49" s="155" t="s">
        <v>5</v>
      </c>
      <c r="E49" s="315">
        <v>1</v>
      </c>
      <c r="F49" s="156">
        <v>0.05</v>
      </c>
      <c r="G49" s="157">
        <v>107.184</v>
      </c>
      <c r="H49" s="158">
        <f>I3</f>
        <v>0</v>
      </c>
      <c r="I49" s="159">
        <f t="shared" si="3"/>
        <v>107.184</v>
      </c>
      <c r="J49" s="311">
        <f t="shared" si="4"/>
        <v>214.36799999999999</v>
      </c>
      <c r="K49" s="283">
        <f t="shared" si="5"/>
        <v>643.10400000000004</v>
      </c>
      <c r="L49" s="282">
        <f t="shared" si="6"/>
        <v>214.36799999999999</v>
      </c>
      <c r="M49" s="2"/>
      <c r="N49" s="463"/>
    </row>
    <row r="50" spans="1:14" s="3" customFormat="1" ht="12.75">
      <c r="A50" s="475"/>
      <c r="B50" s="160" t="s">
        <v>2581</v>
      </c>
      <c r="C50" s="55" t="s">
        <v>2614</v>
      </c>
      <c r="D50" s="161" t="s">
        <v>5</v>
      </c>
      <c r="E50" s="315">
        <v>1</v>
      </c>
      <c r="F50" s="156">
        <v>7.0000000000000007E-2</v>
      </c>
      <c r="G50" s="157">
        <v>114.84</v>
      </c>
      <c r="H50" s="163">
        <f>I3</f>
        <v>0</v>
      </c>
      <c r="I50" s="164">
        <f t="shared" si="3"/>
        <v>114.84</v>
      </c>
      <c r="J50" s="311">
        <f t="shared" si="4"/>
        <v>229.68</v>
      </c>
      <c r="K50" s="283">
        <f t="shared" si="5"/>
        <v>689.04</v>
      </c>
      <c r="L50" s="282">
        <f t="shared" si="6"/>
        <v>229.68</v>
      </c>
      <c r="M50" s="2"/>
      <c r="N50" s="463"/>
    </row>
    <row r="51" spans="1:14" s="3" customFormat="1" ht="12.75">
      <c r="A51" s="475"/>
      <c r="B51" s="160" t="s">
        <v>2582</v>
      </c>
      <c r="C51" s="55" t="s">
        <v>2615</v>
      </c>
      <c r="D51" s="161" t="s">
        <v>5</v>
      </c>
      <c r="E51" s="315">
        <v>1</v>
      </c>
      <c r="F51" s="162">
        <v>0.08</v>
      </c>
      <c r="G51" s="157">
        <v>130.15199999999999</v>
      </c>
      <c r="H51" s="163">
        <f>I3</f>
        <v>0</v>
      </c>
      <c r="I51" s="164">
        <f t="shared" si="3"/>
        <v>130.15199999999999</v>
      </c>
      <c r="J51" s="311">
        <f t="shared" si="4"/>
        <v>260.30399999999997</v>
      </c>
      <c r="K51" s="283">
        <f t="shared" si="5"/>
        <v>780.91199999999992</v>
      </c>
      <c r="L51" s="282">
        <f t="shared" si="6"/>
        <v>260.30399999999997</v>
      </c>
      <c r="M51" s="2"/>
      <c r="N51" s="463"/>
    </row>
    <row r="52" spans="1:14" s="3" customFormat="1" ht="12.75">
      <c r="A52" s="475"/>
      <c r="B52" s="160" t="s">
        <v>2583</v>
      </c>
      <c r="C52" s="55" t="s">
        <v>2616</v>
      </c>
      <c r="D52" s="161" t="s">
        <v>5</v>
      </c>
      <c r="E52" s="315">
        <v>1</v>
      </c>
      <c r="F52" s="162">
        <v>0.1</v>
      </c>
      <c r="G52" s="157">
        <v>153.11999999999998</v>
      </c>
      <c r="H52" s="163">
        <f>I3</f>
        <v>0</v>
      </c>
      <c r="I52" s="164">
        <f t="shared" si="3"/>
        <v>153.11999999999998</v>
      </c>
      <c r="J52" s="311">
        <f t="shared" si="4"/>
        <v>306.23999999999995</v>
      </c>
      <c r="K52" s="283">
        <f t="shared" si="5"/>
        <v>918.7199999999998</v>
      </c>
      <c r="L52" s="282">
        <f t="shared" si="6"/>
        <v>306.23999999999995</v>
      </c>
      <c r="M52" s="2"/>
      <c r="N52" s="463"/>
    </row>
    <row r="53" spans="1:14" s="3" customFormat="1" ht="12.75">
      <c r="A53" s="475"/>
      <c r="B53" s="160" t="s">
        <v>2584</v>
      </c>
      <c r="C53" s="55" t="s">
        <v>2617</v>
      </c>
      <c r="D53" s="161" t="s">
        <v>5</v>
      </c>
      <c r="E53" s="315">
        <v>1</v>
      </c>
      <c r="F53" s="162">
        <v>0.14000000000000001</v>
      </c>
      <c r="G53" s="157">
        <v>176.08799999999999</v>
      </c>
      <c r="H53" s="163">
        <f>I3</f>
        <v>0</v>
      </c>
      <c r="I53" s="164">
        <f t="shared" si="3"/>
        <v>176.08799999999999</v>
      </c>
      <c r="J53" s="311">
        <f t="shared" si="4"/>
        <v>352.17599999999999</v>
      </c>
      <c r="K53" s="283">
        <f t="shared" si="5"/>
        <v>1056.528</v>
      </c>
      <c r="L53" s="282">
        <f t="shared" si="6"/>
        <v>352.17599999999999</v>
      </c>
      <c r="M53" s="2"/>
      <c r="N53" s="463"/>
    </row>
    <row r="54" spans="1:14" s="3" customFormat="1" ht="12.75">
      <c r="A54" s="475"/>
      <c r="B54" s="160" t="s">
        <v>2585</v>
      </c>
      <c r="C54" s="55" t="s">
        <v>2618</v>
      </c>
      <c r="D54" s="161" t="s">
        <v>5</v>
      </c>
      <c r="E54" s="315">
        <v>1</v>
      </c>
      <c r="F54" s="162">
        <v>0.18</v>
      </c>
      <c r="G54" s="157">
        <v>204.16</v>
      </c>
      <c r="H54" s="163">
        <f>I3</f>
        <v>0</v>
      </c>
      <c r="I54" s="164">
        <f t="shared" si="3"/>
        <v>204.16</v>
      </c>
      <c r="J54" s="311">
        <f t="shared" si="4"/>
        <v>408.32</v>
      </c>
      <c r="K54" s="283">
        <f t="shared" si="5"/>
        <v>1224.96</v>
      </c>
      <c r="L54" s="282">
        <f t="shared" si="6"/>
        <v>408.32</v>
      </c>
      <c r="M54" s="2"/>
      <c r="N54" s="463"/>
    </row>
    <row r="55" spans="1:14" s="3" customFormat="1" ht="12.75">
      <c r="A55" s="475"/>
      <c r="B55" s="160" t="s">
        <v>2586</v>
      </c>
      <c r="C55" s="55" t="s">
        <v>2619</v>
      </c>
      <c r="D55" s="161" t="s">
        <v>5</v>
      </c>
      <c r="E55" s="315">
        <v>1</v>
      </c>
      <c r="F55" s="162">
        <v>0.22</v>
      </c>
      <c r="G55" s="157">
        <v>211.816</v>
      </c>
      <c r="H55" s="163">
        <f>I3</f>
        <v>0</v>
      </c>
      <c r="I55" s="164">
        <f t="shared" si="3"/>
        <v>211.816</v>
      </c>
      <c r="J55" s="311">
        <f t="shared" si="4"/>
        <v>423.63200000000001</v>
      </c>
      <c r="K55" s="283">
        <f t="shared" si="5"/>
        <v>1270.896</v>
      </c>
      <c r="L55" s="282">
        <f t="shared" si="6"/>
        <v>423.63200000000001</v>
      </c>
      <c r="M55" s="2"/>
      <c r="N55" s="463"/>
    </row>
    <row r="56" spans="1:14" s="3" customFormat="1" ht="25.5">
      <c r="A56" s="475"/>
      <c r="B56" s="154" t="s">
        <v>2587</v>
      </c>
      <c r="C56" s="54" t="s">
        <v>2620</v>
      </c>
      <c r="D56" s="155" t="s">
        <v>5</v>
      </c>
      <c r="E56" s="315">
        <v>1</v>
      </c>
      <c r="F56" s="162">
        <v>0.26</v>
      </c>
      <c r="G56" s="157">
        <v>119.944</v>
      </c>
      <c r="H56" s="158">
        <f>I3</f>
        <v>0</v>
      </c>
      <c r="I56" s="159">
        <f t="shared" si="3"/>
        <v>119.944</v>
      </c>
      <c r="J56" s="311">
        <f t="shared" si="4"/>
        <v>239.88800000000001</v>
      </c>
      <c r="K56" s="283">
        <f t="shared" si="5"/>
        <v>719.66399999999999</v>
      </c>
      <c r="L56" s="282">
        <f t="shared" si="6"/>
        <v>239.88800000000001</v>
      </c>
      <c r="M56" s="2"/>
      <c r="N56" s="463"/>
    </row>
    <row r="57" spans="1:14" s="3" customFormat="1" ht="25.5">
      <c r="A57" s="475"/>
      <c r="B57" s="160" t="s">
        <v>2588</v>
      </c>
      <c r="C57" s="55" t="s">
        <v>2621</v>
      </c>
      <c r="D57" s="161" t="s">
        <v>5</v>
      </c>
      <c r="E57" s="315">
        <v>1</v>
      </c>
      <c r="F57" s="156">
        <v>0.05</v>
      </c>
      <c r="G57" s="157">
        <v>130.15199999999999</v>
      </c>
      <c r="H57" s="163">
        <f>I3</f>
        <v>0</v>
      </c>
      <c r="I57" s="164">
        <f t="shared" si="3"/>
        <v>130.15199999999999</v>
      </c>
      <c r="J57" s="311">
        <f t="shared" si="4"/>
        <v>260.30399999999997</v>
      </c>
      <c r="K57" s="283">
        <f t="shared" si="5"/>
        <v>780.91199999999992</v>
      </c>
      <c r="L57" s="282">
        <f t="shared" si="6"/>
        <v>260.30399999999997</v>
      </c>
      <c r="M57" s="2"/>
      <c r="N57" s="463"/>
    </row>
    <row r="58" spans="1:14" s="3" customFormat="1" ht="25.5">
      <c r="A58" s="475"/>
      <c r="B58" s="160" t="s">
        <v>2589</v>
      </c>
      <c r="C58" s="55" t="s">
        <v>2622</v>
      </c>
      <c r="D58" s="161" t="s">
        <v>5</v>
      </c>
      <c r="E58" s="315">
        <v>1</v>
      </c>
      <c r="F58" s="156">
        <v>7.0000000000000007E-2</v>
      </c>
      <c r="G58" s="157">
        <v>145.464</v>
      </c>
      <c r="H58" s="163">
        <f>I3</f>
        <v>0</v>
      </c>
      <c r="I58" s="164">
        <f t="shared" si="3"/>
        <v>145.464</v>
      </c>
      <c r="J58" s="311">
        <f t="shared" si="4"/>
        <v>290.928</v>
      </c>
      <c r="K58" s="283">
        <f t="shared" si="5"/>
        <v>872.78399999999999</v>
      </c>
      <c r="L58" s="282">
        <f t="shared" si="6"/>
        <v>290.928</v>
      </c>
      <c r="M58" s="2"/>
      <c r="N58" s="463"/>
    </row>
    <row r="59" spans="1:14" s="3" customFormat="1" ht="25.5">
      <c r="A59" s="475"/>
      <c r="B59" s="160" t="s">
        <v>2590</v>
      </c>
      <c r="C59" s="55" t="s">
        <v>2623</v>
      </c>
      <c r="D59" s="161" t="s">
        <v>5</v>
      </c>
      <c r="E59" s="315">
        <v>1</v>
      </c>
      <c r="F59" s="162">
        <v>0.08</v>
      </c>
      <c r="G59" s="157">
        <v>176.08799999999999</v>
      </c>
      <c r="H59" s="163">
        <f>I3</f>
        <v>0</v>
      </c>
      <c r="I59" s="164">
        <f t="shared" si="3"/>
        <v>176.08799999999999</v>
      </c>
      <c r="J59" s="311">
        <f t="shared" si="4"/>
        <v>352.17599999999999</v>
      </c>
      <c r="K59" s="283">
        <f t="shared" si="5"/>
        <v>1056.528</v>
      </c>
      <c r="L59" s="282">
        <f t="shared" si="6"/>
        <v>352.17599999999999</v>
      </c>
      <c r="M59" s="2"/>
      <c r="N59" s="463"/>
    </row>
    <row r="60" spans="1:14" s="3" customFormat="1" ht="25.5">
      <c r="A60" s="475"/>
      <c r="B60" s="160" t="s">
        <v>2591</v>
      </c>
      <c r="C60" s="55" t="s">
        <v>2624</v>
      </c>
      <c r="D60" s="161" t="s">
        <v>5</v>
      </c>
      <c r="E60" s="315">
        <v>1</v>
      </c>
      <c r="F60" s="162">
        <v>0.1</v>
      </c>
      <c r="G60" s="157">
        <v>199.05600000000001</v>
      </c>
      <c r="H60" s="163">
        <f>I3</f>
        <v>0</v>
      </c>
      <c r="I60" s="164">
        <f t="shared" si="3"/>
        <v>199.05600000000001</v>
      </c>
      <c r="J60" s="311">
        <f t="shared" si="4"/>
        <v>398.11200000000002</v>
      </c>
      <c r="K60" s="283">
        <f t="shared" si="5"/>
        <v>1194.336</v>
      </c>
      <c r="L60" s="282">
        <f t="shared" si="6"/>
        <v>398.11200000000002</v>
      </c>
      <c r="M60" s="2"/>
      <c r="N60" s="463"/>
    </row>
    <row r="61" spans="1:14" s="3" customFormat="1" ht="25.5">
      <c r="A61" s="475"/>
      <c r="B61" s="160" t="s">
        <v>2592</v>
      </c>
      <c r="C61" s="55" t="s">
        <v>2625</v>
      </c>
      <c r="D61" s="161" t="s">
        <v>5</v>
      </c>
      <c r="E61" s="315">
        <v>1</v>
      </c>
      <c r="F61" s="162">
        <v>0.14000000000000001</v>
      </c>
      <c r="G61" s="157">
        <v>234.78399999999999</v>
      </c>
      <c r="H61" s="163">
        <f>I3</f>
        <v>0</v>
      </c>
      <c r="I61" s="164">
        <f t="shared" si="3"/>
        <v>234.78399999999999</v>
      </c>
      <c r="J61" s="311">
        <f t="shared" si="4"/>
        <v>469.56799999999998</v>
      </c>
      <c r="K61" s="283">
        <f t="shared" si="5"/>
        <v>1408.704</v>
      </c>
      <c r="L61" s="282">
        <f t="shared" si="6"/>
        <v>469.56799999999998</v>
      </c>
      <c r="M61" s="2"/>
      <c r="N61" s="463"/>
    </row>
    <row r="62" spans="1:14" s="3" customFormat="1" ht="25.5">
      <c r="A62" s="475"/>
      <c r="B62" s="154" t="s">
        <v>2593</v>
      </c>
      <c r="C62" s="54" t="s">
        <v>2626</v>
      </c>
      <c r="D62" s="155" t="s">
        <v>5</v>
      </c>
      <c r="E62" s="315">
        <v>1</v>
      </c>
      <c r="F62" s="162">
        <v>0.18</v>
      </c>
      <c r="G62" s="157">
        <v>244.99199999999999</v>
      </c>
      <c r="H62" s="158">
        <f>I3</f>
        <v>0</v>
      </c>
      <c r="I62" s="159">
        <f t="shared" si="3"/>
        <v>244.99199999999999</v>
      </c>
      <c r="J62" s="311">
        <f t="shared" si="4"/>
        <v>489.98399999999998</v>
      </c>
      <c r="K62" s="283">
        <f t="shared" si="5"/>
        <v>1469.952</v>
      </c>
      <c r="L62" s="282">
        <f t="shared" si="6"/>
        <v>489.98399999999998</v>
      </c>
      <c r="M62" s="2"/>
      <c r="N62" s="463"/>
    </row>
    <row r="63" spans="1:14" s="3" customFormat="1" ht="25.5">
      <c r="A63" s="475"/>
      <c r="B63" s="160" t="s">
        <v>2594</v>
      </c>
      <c r="C63" s="55" t="s">
        <v>2627</v>
      </c>
      <c r="D63" s="161" t="s">
        <v>5</v>
      </c>
      <c r="E63" s="315">
        <v>1</v>
      </c>
      <c r="F63" s="162">
        <v>0.22</v>
      </c>
      <c r="G63" s="157">
        <v>165.88</v>
      </c>
      <c r="H63" s="163">
        <f>I3</f>
        <v>0</v>
      </c>
      <c r="I63" s="164">
        <f t="shared" si="3"/>
        <v>165.88</v>
      </c>
      <c r="J63" s="311">
        <f t="shared" si="4"/>
        <v>331.76</v>
      </c>
      <c r="K63" s="283">
        <f t="shared" si="5"/>
        <v>995.28</v>
      </c>
      <c r="L63" s="282">
        <f t="shared" si="6"/>
        <v>331.76</v>
      </c>
      <c r="M63" s="2"/>
      <c r="N63" s="463"/>
    </row>
    <row r="64" spans="1:14" s="3" customFormat="1" ht="25.5">
      <c r="A64" s="475"/>
      <c r="B64" s="160" t="s">
        <v>2595</v>
      </c>
      <c r="C64" s="55" t="s">
        <v>2628</v>
      </c>
      <c r="D64" s="161" t="s">
        <v>5</v>
      </c>
      <c r="E64" s="315">
        <v>1</v>
      </c>
      <c r="F64" s="162">
        <v>0.26</v>
      </c>
      <c r="G64" s="157">
        <v>183.744</v>
      </c>
      <c r="H64" s="163">
        <f>I3</f>
        <v>0</v>
      </c>
      <c r="I64" s="164">
        <f t="shared" si="3"/>
        <v>183.744</v>
      </c>
      <c r="J64" s="311">
        <f t="shared" si="4"/>
        <v>367.488</v>
      </c>
      <c r="K64" s="283">
        <f t="shared" si="5"/>
        <v>1102.4639999999999</v>
      </c>
      <c r="L64" s="282">
        <f t="shared" si="6"/>
        <v>367.488</v>
      </c>
      <c r="M64" s="2"/>
      <c r="N64" s="463"/>
    </row>
    <row r="65" spans="1:14" s="3" customFormat="1" ht="25.5">
      <c r="A65" s="475"/>
      <c r="B65" s="160" t="s">
        <v>2596</v>
      </c>
      <c r="C65" s="55" t="s">
        <v>2629</v>
      </c>
      <c r="D65" s="161" t="s">
        <v>5</v>
      </c>
      <c r="E65" s="315">
        <v>1</v>
      </c>
      <c r="F65" s="156">
        <v>0.05</v>
      </c>
      <c r="G65" s="157">
        <v>222.024</v>
      </c>
      <c r="H65" s="163">
        <f>I3</f>
        <v>0</v>
      </c>
      <c r="I65" s="164">
        <f t="shared" si="3"/>
        <v>222.024</v>
      </c>
      <c r="J65" s="311">
        <f t="shared" si="4"/>
        <v>444.048</v>
      </c>
      <c r="K65" s="283">
        <f t="shared" si="5"/>
        <v>1332.144</v>
      </c>
      <c r="L65" s="282">
        <f t="shared" si="6"/>
        <v>444.048</v>
      </c>
      <c r="M65" s="2"/>
      <c r="N65" s="463"/>
    </row>
    <row r="66" spans="1:14" s="3" customFormat="1" ht="25.5">
      <c r="A66" s="475"/>
      <c r="B66" s="160" t="s">
        <v>2597</v>
      </c>
      <c r="C66" s="55" t="s">
        <v>2630</v>
      </c>
      <c r="D66" s="161" t="s">
        <v>5</v>
      </c>
      <c r="E66" s="315">
        <v>1</v>
      </c>
      <c r="F66" s="156">
        <v>7.0000000000000007E-2</v>
      </c>
      <c r="G66" s="157">
        <v>252.648</v>
      </c>
      <c r="H66" s="163">
        <f>I3</f>
        <v>0</v>
      </c>
      <c r="I66" s="164">
        <f t="shared" si="3"/>
        <v>252.648</v>
      </c>
      <c r="J66" s="311">
        <f t="shared" si="4"/>
        <v>505.29599999999999</v>
      </c>
      <c r="K66" s="283">
        <f t="shared" si="5"/>
        <v>1515.8879999999999</v>
      </c>
      <c r="L66" s="282">
        <f t="shared" si="6"/>
        <v>505.29599999999999</v>
      </c>
      <c r="M66" s="2"/>
      <c r="N66" s="463"/>
    </row>
    <row r="67" spans="1:14" s="3" customFormat="1" ht="25.5">
      <c r="A67" s="475"/>
      <c r="B67" s="160" t="s">
        <v>2598</v>
      </c>
      <c r="C67" s="55" t="s">
        <v>2631</v>
      </c>
      <c r="D67" s="161" t="s">
        <v>5</v>
      </c>
      <c r="E67" s="315">
        <v>1</v>
      </c>
      <c r="F67" s="162">
        <v>0.08</v>
      </c>
      <c r="G67" s="157">
        <v>303.68799999999999</v>
      </c>
      <c r="H67" s="163">
        <f>I3</f>
        <v>0</v>
      </c>
      <c r="I67" s="164">
        <f t="shared" si="3"/>
        <v>303.68799999999999</v>
      </c>
      <c r="J67" s="311">
        <f t="shared" si="4"/>
        <v>607.37599999999998</v>
      </c>
      <c r="K67" s="283">
        <f t="shared" si="5"/>
        <v>1822.1279999999999</v>
      </c>
      <c r="L67" s="282">
        <f t="shared" si="6"/>
        <v>607.37599999999998</v>
      </c>
      <c r="M67" s="2"/>
      <c r="N67" s="463"/>
    </row>
    <row r="68" spans="1:14" s="3" customFormat="1" ht="25.5">
      <c r="A68" s="475"/>
      <c r="B68" s="160" t="s">
        <v>2599</v>
      </c>
      <c r="C68" s="55" t="s">
        <v>2631</v>
      </c>
      <c r="D68" s="161" t="s">
        <v>5</v>
      </c>
      <c r="E68" s="315">
        <v>1</v>
      </c>
      <c r="F68" s="162">
        <v>0.08</v>
      </c>
      <c r="G68" s="157">
        <v>313.89600000000002</v>
      </c>
      <c r="H68" s="163">
        <f>I3</f>
        <v>0</v>
      </c>
      <c r="I68" s="164">
        <f t="shared" si="3"/>
        <v>313.89600000000002</v>
      </c>
      <c r="J68" s="311">
        <f t="shared" si="4"/>
        <v>627.79200000000003</v>
      </c>
      <c r="K68" s="283">
        <f t="shared" si="5"/>
        <v>1883.3760000000002</v>
      </c>
      <c r="L68" s="282">
        <f t="shared" si="6"/>
        <v>627.79200000000003</v>
      </c>
      <c r="M68" s="2"/>
      <c r="N68" s="463"/>
    </row>
    <row r="69" spans="1:14" s="3" customFormat="1" ht="25.5">
      <c r="A69" s="475"/>
      <c r="B69" s="160" t="s">
        <v>2600</v>
      </c>
      <c r="C69" s="55" t="s">
        <v>2632</v>
      </c>
      <c r="D69" s="161" t="s">
        <v>5</v>
      </c>
      <c r="E69" s="315">
        <v>1</v>
      </c>
      <c r="F69" s="162">
        <v>0.1</v>
      </c>
      <c r="G69" s="157">
        <v>237.33600000000001</v>
      </c>
      <c r="H69" s="163">
        <f>I3</f>
        <v>0</v>
      </c>
      <c r="I69" s="164">
        <f t="shared" si="3"/>
        <v>237.33600000000001</v>
      </c>
      <c r="J69" s="311">
        <f t="shared" si="4"/>
        <v>474.67200000000003</v>
      </c>
      <c r="K69" s="283">
        <f t="shared" si="5"/>
        <v>1424.0160000000001</v>
      </c>
      <c r="L69" s="282">
        <f t="shared" si="6"/>
        <v>474.67200000000003</v>
      </c>
      <c r="M69" s="2"/>
      <c r="N69" s="463"/>
    </row>
    <row r="70" spans="1:14" s="3" customFormat="1" ht="25.5">
      <c r="A70" s="475"/>
      <c r="B70" s="160" t="s">
        <v>2601</v>
      </c>
      <c r="C70" s="55" t="s">
        <v>2633</v>
      </c>
      <c r="D70" s="161" t="s">
        <v>5</v>
      </c>
      <c r="E70" s="315">
        <v>1</v>
      </c>
      <c r="F70" s="162">
        <v>0.14000000000000001</v>
      </c>
      <c r="G70" s="157">
        <v>288.37600000000003</v>
      </c>
      <c r="H70" s="163">
        <f>I3</f>
        <v>0</v>
      </c>
      <c r="I70" s="164">
        <f t="shared" si="3"/>
        <v>288.37600000000003</v>
      </c>
      <c r="J70" s="311">
        <f t="shared" si="4"/>
        <v>576.75200000000007</v>
      </c>
      <c r="K70" s="283">
        <f t="shared" si="5"/>
        <v>1730.2560000000003</v>
      </c>
      <c r="L70" s="282">
        <f t="shared" si="6"/>
        <v>576.75200000000007</v>
      </c>
      <c r="M70" s="2"/>
      <c r="N70" s="463"/>
    </row>
    <row r="71" spans="1:14" s="3" customFormat="1" ht="25.5">
      <c r="A71" s="475"/>
      <c r="B71" s="160" t="s">
        <v>2602</v>
      </c>
      <c r="C71" s="55" t="s">
        <v>2634</v>
      </c>
      <c r="D71" s="161" t="s">
        <v>5</v>
      </c>
      <c r="E71" s="315">
        <v>1</v>
      </c>
      <c r="F71" s="162">
        <v>0.18</v>
      </c>
      <c r="G71" s="157">
        <v>334.31200000000001</v>
      </c>
      <c r="H71" s="163">
        <f>I3</f>
        <v>0</v>
      </c>
      <c r="I71" s="164">
        <f t="shared" si="3"/>
        <v>334.31200000000001</v>
      </c>
      <c r="J71" s="311">
        <f t="shared" si="4"/>
        <v>668.62400000000002</v>
      </c>
      <c r="K71" s="283">
        <f t="shared" si="5"/>
        <v>2005.8720000000001</v>
      </c>
      <c r="L71" s="282">
        <f t="shared" si="6"/>
        <v>668.62400000000002</v>
      </c>
      <c r="M71" s="2"/>
      <c r="N71" s="463"/>
    </row>
    <row r="72" spans="1:14" s="3" customFormat="1" ht="25.5">
      <c r="A72" s="475"/>
      <c r="B72" s="160" t="s">
        <v>2603</v>
      </c>
      <c r="C72" s="55" t="s">
        <v>2635</v>
      </c>
      <c r="D72" s="161" t="s">
        <v>5</v>
      </c>
      <c r="E72" s="315">
        <v>1</v>
      </c>
      <c r="F72" s="162">
        <v>0.22</v>
      </c>
      <c r="G72" s="157">
        <v>395.55999999999995</v>
      </c>
      <c r="H72" s="163">
        <f>I3</f>
        <v>0</v>
      </c>
      <c r="I72" s="164">
        <f t="shared" si="3"/>
        <v>395.55999999999995</v>
      </c>
      <c r="J72" s="311">
        <f t="shared" si="4"/>
        <v>791.11999999999989</v>
      </c>
      <c r="K72" s="283">
        <f t="shared" si="5"/>
        <v>2373.3599999999997</v>
      </c>
      <c r="L72" s="282">
        <f t="shared" si="6"/>
        <v>791.11999999999989</v>
      </c>
      <c r="M72" s="2"/>
      <c r="N72" s="463"/>
    </row>
    <row r="73" spans="1:14" s="3" customFormat="1" ht="25.5">
      <c r="A73" s="475"/>
      <c r="B73" s="160" t="s">
        <v>2604</v>
      </c>
      <c r="C73" s="55" t="s">
        <v>2636</v>
      </c>
      <c r="D73" s="161" t="s">
        <v>5</v>
      </c>
      <c r="E73" s="32">
        <v>1</v>
      </c>
      <c r="F73" s="162">
        <v>0.26</v>
      </c>
      <c r="G73" s="157">
        <v>410.87200000000001</v>
      </c>
      <c r="H73" s="163">
        <f>I3</f>
        <v>0</v>
      </c>
      <c r="I73" s="164">
        <f t="shared" si="3"/>
        <v>410.87200000000001</v>
      </c>
      <c r="J73" s="311">
        <f t="shared" si="4"/>
        <v>821.74400000000003</v>
      </c>
      <c r="K73" s="283">
        <f t="shared" si="5"/>
        <v>2465.232</v>
      </c>
      <c r="L73" s="282">
        <f t="shared" si="6"/>
        <v>821.74400000000003</v>
      </c>
      <c r="M73" s="2"/>
      <c r="N73" s="463"/>
    </row>
    <row r="74" spans="1:14" s="49" customFormat="1" ht="28.5" customHeight="1">
      <c r="A74" s="642"/>
      <c r="B74" s="469"/>
      <c r="C74" s="701"/>
      <c r="D74" s="1171"/>
      <c r="E74" s="1171"/>
      <c r="F74" s="1171"/>
      <c r="G74" s="468"/>
      <c r="H74" s="468"/>
      <c r="I74" s="468"/>
      <c r="J74" s="468"/>
      <c r="K74" s="468"/>
      <c r="L74" s="468"/>
      <c r="M74" s="469"/>
      <c r="N74" s="463"/>
    </row>
  </sheetData>
  <mergeCells count="14">
    <mergeCell ref="D74:F74"/>
    <mergeCell ref="A2:A3"/>
    <mergeCell ref="B2:B3"/>
    <mergeCell ref="C2:C3"/>
    <mergeCell ref="B40:M40"/>
    <mergeCell ref="B1:C1"/>
    <mergeCell ref="D1:M1"/>
    <mergeCell ref="B4:M4"/>
    <mergeCell ref="B38:M38"/>
    <mergeCell ref="I3:L3"/>
    <mergeCell ref="D2:D3"/>
    <mergeCell ref="E2:E3"/>
    <mergeCell ref="F2:F3"/>
    <mergeCell ref="G2:G3"/>
  </mergeCells>
  <hyperlinks>
    <hyperlink ref="M2" location="Оглавление!A1" display="Оглавление &gt;&gt;&gt;&gt;"/>
    <hyperlink ref="M3" location="Фотооглавление!A2" display="Фотооглавление &gt;&gt;&gt;&gt;"/>
  </hyperlinks>
  <pageMargins left="0" right="0" top="0" bottom="0" header="0" footer="0"/>
  <pageSetup paperSize="9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9900"/>
    <outlinePr summaryBelow="0" summaryRight="0"/>
    <pageSetUpPr autoPageBreaks="0"/>
  </sheetPr>
  <dimension ref="A1:K7"/>
  <sheetViews>
    <sheetView showGridLines="0" workbookViewId="0">
      <pane ySplit="3" topLeftCell="A4" activePane="bottomLeft" state="frozen"/>
      <selection activeCell="Q19" sqref="Q19"/>
      <selection pane="bottomLeft" activeCell="M7" sqref="M6:M7"/>
    </sheetView>
  </sheetViews>
  <sheetFormatPr defaultRowHeight="11.25"/>
  <cols>
    <col min="1" max="1" width="2.140625" style="441" customWidth="1"/>
    <col min="2" max="2" width="12.42578125" style="441" bestFit="1" customWidth="1"/>
    <col min="3" max="3" width="46.28515625" style="452" customWidth="1"/>
    <col min="4" max="4" width="8.5703125" style="442" customWidth="1"/>
    <col min="5" max="5" width="7.42578125" style="442" customWidth="1"/>
    <col min="6" max="6" width="8.5703125" style="443" customWidth="1"/>
    <col min="7" max="7" width="14" style="442" customWidth="1"/>
    <col min="8" max="8" width="14.7109375" style="442" hidden="1" customWidth="1"/>
    <col min="9" max="9" width="12.85546875" style="442" customWidth="1"/>
    <col min="10" max="10" width="30.5703125" style="441" customWidth="1"/>
    <col min="11" max="11" width="4" style="444" customWidth="1"/>
    <col min="12" max="16384" width="9.140625" style="444"/>
  </cols>
  <sheetData>
    <row r="1" spans="1:11" s="1" customFormat="1" ht="69.75" customHeight="1">
      <c r="A1" s="494"/>
      <c r="B1" s="1139"/>
      <c r="C1" s="1139"/>
      <c r="D1" s="1141" t="s">
        <v>3840</v>
      </c>
      <c r="E1" s="1142"/>
      <c r="F1" s="1142"/>
      <c r="G1" s="1142"/>
      <c r="H1" s="1142"/>
      <c r="I1" s="1142"/>
      <c r="J1" s="1143"/>
      <c r="K1" s="444"/>
    </row>
    <row r="2" spans="1:11" s="7" customFormat="1" ht="41.25" customHeight="1">
      <c r="A2" s="1169" t="s">
        <v>0</v>
      </c>
      <c r="B2" s="1196" t="s">
        <v>1</v>
      </c>
      <c r="C2" s="1209" t="s">
        <v>2</v>
      </c>
      <c r="D2" s="1113" t="s">
        <v>3</v>
      </c>
      <c r="E2" s="1113" t="s">
        <v>76</v>
      </c>
      <c r="F2" s="1218" t="s">
        <v>100</v>
      </c>
      <c r="G2" s="1113" t="s">
        <v>99</v>
      </c>
      <c r="H2" s="635"/>
      <c r="I2" s="635" t="s">
        <v>107</v>
      </c>
      <c r="J2" s="522" t="s">
        <v>123</v>
      </c>
      <c r="K2" s="510"/>
    </row>
    <row r="3" spans="1:11" s="7" customFormat="1" ht="19.5" customHeight="1" thickBot="1">
      <c r="A3" s="1170"/>
      <c r="B3" s="1114"/>
      <c r="C3" s="1210"/>
      <c r="D3" s="1113"/>
      <c r="E3" s="1113"/>
      <c r="F3" s="1218"/>
      <c r="G3" s="1113"/>
      <c r="H3" s="633"/>
      <c r="I3" s="693">
        <f>Оглавление!D3</f>
        <v>0</v>
      </c>
      <c r="J3" s="691" t="s">
        <v>1679</v>
      </c>
      <c r="K3" s="510"/>
    </row>
    <row r="4" spans="1:11" s="5" customFormat="1" ht="41.25" customHeight="1" thickBot="1">
      <c r="A4" s="703"/>
      <c r="B4" s="1214" t="s">
        <v>3875</v>
      </c>
      <c r="C4" s="1215"/>
      <c r="D4" s="1216"/>
      <c r="E4" s="1216"/>
      <c r="F4" s="1216"/>
      <c r="G4" s="1216"/>
      <c r="H4" s="1215"/>
      <c r="I4" s="1215"/>
      <c r="J4" s="1215"/>
      <c r="K4" s="49"/>
    </row>
    <row r="5" spans="1:11" s="49" customFormat="1" ht="106.5" customHeight="1">
      <c r="A5" s="577"/>
      <c r="B5" s="165" t="s">
        <v>1709</v>
      </c>
      <c r="C5" s="136" t="s">
        <v>1777</v>
      </c>
      <c r="D5" s="48" t="s">
        <v>5</v>
      </c>
      <c r="E5" s="32">
        <v>50</v>
      </c>
      <c r="F5" s="48">
        <v>0.04</v>
      </c>
      <c r="G5" s="124">
        <v>75.44</v>
      </c>
      <c r="H5" s="33">
        <f>I3</f>
        <v>0</v>
      </c>
      <c r="I5" s="77">
        <f>G5*(1-H5)</f>
        <v>75.44</v>
      </c>
      <c r="J5" s="50"/>
    </row>
    <row r="6" spans="1:11" s="49" customFormat="1" ht="109.5" customHeight="1">
      <c r="A6" s="577"/>
      <c r="B6" s="165" t="s">
        <v>1710</v>
      </c>
      <c r="C6" s="136" t="s">
        <v>1776</v>
      </c>
      <c r="D6" s="48" t="s">
        <v>5</v>
      </c>
      <c r="E6" s="32">
        <v>10</v>
      </c>
      <c r="F6" s="48">
        <v>0.04</v>
      </c>
      <c r="G6" s="124">
        <v>58</v>
      </c>
      <c r="H6" s="33">
        <f>I3</f>
        <v>0</v>
      </c>
      <c r="I6" s="77">
        <f>G6*(1-H6)</f>
        <v>58</v>
      </c>
      <c r="J6" s="50"/>
    </row>
    <row r="7" spans="1:11" s="49" customFormat="1" ht="28.5" customHeight="1">
      <c r="A7" s="584"/>
      <c r="B7" s="519"/>
      <c r="C7" s="702"/>
      <c r="D7" s="1217"/>
      <c r="E7" s="1217"/>
      <c r="F7" s="1217"/>
      <c r="G7" s="126"/>
      <c r="H7" s="126"/>
      <c r="I7" s="126"/>
      <c r="J7" s="519"/>
    </row>
  </sheetData>
  <mergeCells count="11">
    <mergeCell ref="B1:C1"/>
    <mergeCell ref="D1:J1"/>
    <mergeCell ref="B4:J4"/>
    <mergeCell ref="D7:F7"/>
    <mergeCell ref="A2:A3"/>
    <mergeCell ref="B2:B3"/>
    <mergeCell ref="C2:C3"/>
    <mergeCell ref="D2:D3"/>
    <mergeCell ref="E2:E3"/>
    <mergeCell ref="F2:F3"/>
    <mergeCell ref="G2:G3"/>
  </mergeCells>
  <hyperlinks>
    <hyperlink ref="J2" location="Оглавление!A1" display="Оглавление &gt;&gt;&gt;&gt;"/>
    <hyperlink ref="J3" location="Фотооглавление!A2" display="Фотооглавление &gt;&gt;&gt;&gt;"/>
  </hyperlinks>
  <pageMargins left="0" right="0" top="0" bottom="0" header="0" footer="0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9900"/>
    <outlinePr summaryBelow="0" summaryRight="0"/>
    <pageSetUpPr autoPageBreaks="0"/>
  </sheetPr>
  <dimension ref="A1:N65"/>
  <sheetViews>
    <sheetView showGridLines="0" zoomScale="85" zoomScaleNormal="85" workbookViewId="0">
      <pane ySplit="3" topLeftCell="A4" activePane="bottomLeft" state="frozen"/>
      <selection activeCell="Q19" sqref="Q19"/>
      <selection pane="bottomLeft" activeCell="S15" sqref="S15"/>
    </sheetView>
  </sheetViews>
  <sheetFormatPr defaultRowHeight="11.25"/>
  <cols>
    <col min="1" max="1" width="2" style="441" customWidth="1"/>
    <col min="2" max="2" width="15" style="441" customWidth="1"/>
    <col min="3" max="3" width="41.140625" style="452" customWidth="1"/>
    <col min="4" max="4" width="3.7109375" style="442" customWidth="1"/>
    <col min="5" max="5" width="3.5703125" style="442" customWidth="1"/>
    <col min="6" max="6" width="4.85546875" style="443" customWidth="1"/>
    <col min="7" max="7" width="6.85546875" style="442" customWidth="1"/>
    <col min="8" max="8" width="1" style="442" customWidth="1"/>
    <col min="9" max="9" width="8.7109375" style="442" customWidth="1"/>
    <col min="10" max="10" width="10.7109375" style="442" customWidth="1"/>
    <col min="11" max="11" width="7.5703125" style="442" customWidth="1"/>
    <col min="12" max="12" width="8.28515625" style="442" customWidth="1"/>
    <col min="13" max="13" width="26.42578125" style="441" customWidth="1"/>
    <col min="14" max="14" width="4" style="444" customWidth="1"/>
    <col min="15" max="16384" width="9.140625" style="444"/>
  </cols>
  <sheetData>
    <row r="1" spans="1:14" s="1" customFormat="1" ht="75" customHeight="1">
      <c r="A1" s="569"/>
      <c r="B1" s="1219"/>
      <c r="C1" s="1219"/>
      <c r="D1" s="1220" t="s">
        <v>3840</v>
      </c>
      <c r="E1" s="1221"/>
      <c r="F1" s="1221"/>
      <c r="G1" s="1221"/>
      <c r="H1" s="1221"/>
      <c r="I1" s="1221"/>
      <c r="J1" s="1221"/>
      <c r="K1" s="1221"/>
      <c r="L1" s="1221"/>
      <c r="M1" s="1222"/>
      <c r="N1" s="3"/>
    </row>
    <row r="2" spans="1:14" s="7" customFormat="1" ht="44.25" customHeight="1">
      <c r="A2" s="1226" t="s">
        <v>0</v>
      </c>
      <c r="B2" s="989" t="s">
        <v>1</v>
      </c>
      <c r="C2" s="989" t="s">
        <v>2</v>
      </c>
      <c r="D2" s="982" t="s">
        <v>3</v>
      </c>
      <c r="E2" s="982" t="s">
        <v>76</v>
      </c>
      <c r="F2" s="983" t="s">
        <v>100</v>
      </c>
      <c r="G2" s="982" t="s">
        <v>99</v>
      </c>
      <c r="H2" s="547"/>
      <c r="I2" s="817" t="s">
        <v>2417</v>
      </c>
      <c r="J2" s="927" t="s">
        <v>2423</v>
      </c>
      <c r="K2" s="929" t="s">
        <v>2424</v>
      </c>
      <c r="L2" s="816" t="s">
        <v>2425</v>
      </c>
      <c r="M2" s="522" t="s">
        <v>123</v>
      </c>
      <c r="N2" s="510"/>
    </row>
    <row r="3" spans="1:14" s="7" customFormat="1" ht="26.25" customHeight="1" thickBot="1">
      <c r="A3" s="1227"/>
      <c r="B3" s="1134"/>
      <c r="C3" s="1134"/>
      <c r="D3" s="982"/>
      <c r="E3" s="982"/>
      <c r="F3" s="983"/>
      <c r="G3" s="982"/>
      <c r="H3" s="548"/>
      <c r="I3" s="1223">
        <f>Оглавление!D3</f>
        <v>0</v>
      </c>
      <c r="J3" s="1224"/>
      <c r="K3" s="1224"/>
      <c r="L3" s="1225"/>
      <c r="M3" s="691" t="s">
        <v>1679</v>
      </c>
      <c r="N3" s="510"/>
    </row>
    <row r="4" spans="1:14" s="5" customFormat="1" ht="26.25" customHeight="1" thickBot="1">
      <c r="A4" s="703"/>
      <c r="B4" s="1215" t="s">
        <v>3876</v>
      </c>
      <c r="C4" s="1215"/>
      <c r="D4" s="1216"/>
      <c r="E4" s="1216"/>
      <c r="F4" s="1216"/>
      <c r="G4" s="1216"/>
      <c r="H4" s="1215"/>
      <c r="I4" s="1215"/>
      <c r="J4" s="1215"/>
      <c r="K4" s="1215"/>
      <c r="L4" s="1215"/>
      <c r="M4" s="1215"/>
      <c r="N4" s="49"/>
    </row>
    <row r="5" spans="1:14" s="49" customFormat="1" ht="149.25" customHeight="1">
      <c r="A5" s="577"/>
      <c r="B5" s="165" t="s">
        <v>1683</v>
      </c>
      <c r="C5" s="136" t="s">
        <v>2241</v>
      </c>
      <c r="D5" s="48" t="s">
        <v>5</v>
      </c>
      <c r="E5" s="32">
        <v>1</v>
      </c>
      <c r="F5" s="48">
        <v>0.04</v>
      </c>
      <c r="G5" s="124">
        <v>43.420899599999998</v>
      </c>
      <c r="H5" s="33">
        <f>I3</f>
        <v>0</v>
      </c>
      <c r="I5" s="77">
        <f t="shared" ref="I5:I6" si="0">G5*(1-H5)</f>
        <v>43.420899599999998</v>
      </c>
      <c r="J5" s="289" t="s">
        <v>3874</v>
      </c>
      <c r="K5" s="149">
        <f>I5*6</f>
        <v>260.52539760000002</v>
      </c>
      <c r="L5" s="279">
        <f>I5*2.1</f>
        <v>91.183889160000007</v>
      </c>
      <c r="M5" s="50"/>
    </row>
    <row r="6" spans="1:14" s="49" customFormat="1" ht="149.25" customHeight="1">
      <c r="A6" s="577"/>
      <c r="B6" s="165" t="s">
        <v>1151</v>
      </c>
      <c r="C6" s="136" t="s">
        <v>1684</v>
      </c>
      <c r="D6" s="48" t="s">
        <v>5</v>
      </c>
      <c r="E6" s="32">
        <v>1</v>
      </c>
      <c r="F6" s="48">
        <v>0.04</v>
      </c>
      <c r="G6" s="124">
        <v>37.458719999999992</v>
      </c>
      <c r="H6" s="33">
        <f>I3</f>
        <v>0</v>
      </c>
      <c r="I6" s="77">
        <f t="shared" si="0"/>
        <v>37.458719999999992</v>
      </c>
      <c r="J6" s="289" t="s">
        <v>3874</v>
      </c>
      <c r="K6" s="149">
        <f t="shared" ref="K6:K64" si="1">I6*6</f>
        <v>224.75231999999994</v>
      </c>
      <c r="L6" s="279">
        <f t="shared" ref="L6:L64" si="2">I6*2.1</f>
        <v>78.663311999999991</v>
      </c>
      <c r="M6" s="50"/>
    </row>
    <row r="7" spans="1:14" s="49" customFormat="1" ht="90.75" customHeight="1">
      <c r="A7" s="577"/>
      <c r="B7" s="165" t="s">
        <v>1680</v>
      </c>
      <c r="C7" s="136" t="s">
        <v>2546</v>
      </c>
      <c r="D7" s="48" t="s">
        <v>5</v>
      </c>
      <c r="E7" s="32">
        <v>1</v>
      </c>
      <c r="F7" s="48">
        <v>0.04</v>
      </c>
      <c r="G7" s="124">
        <v>26.533259999999999</v>
      </c>
      <c r="H7" s="33">
        <f>I3</f>
        <v>0</v>
      </c>
      <c r="I7" s="77">
        <f t="shared" ref="I7" si="3">G7*(1-H7)</f>
        <v>26.533259999999999</v>
      </c>
      <c r="J7" s="289" t="s">
        <v>3874</v>
      </c>
      <c r="K7" s="149">
        <f t="shared" si="1"/>
        <v>159.19955999999999</v>
      </c>
      <c r="L7" s="279">
        <f t="shared" si="2"/>
        <v>55.719845999999997</v>
      </c>
      <c r="M7" s="50"/>
    </row>
    <row r="8" spans="1:14" s="49" customFormat="1" ht="90.75" customHeight="1">
      <c r="A8" s="577"/>
      <c r="B8" s="165" t="s">
        <v>1682</v>
      </c>
      <c r="C8" s="136" t="s">
        <v>2545</v>
      </c>
      <c r="D8" s="48" t="s">
        <v>5</v>
      </c>
      <c r="E8" s="32">
        <v>1</v>
      </c>
      <c r="F8" s="48">
        <v>0.04</v>
      </c>
      <c r="G8" s="124">
        <v>46.823399999999992</v>
      </c>
      <c r="H8" s="33">
        <f>I3</f>
        <v>0</v>
      </c>
      <c r="I8" s="77">
        <f t="shared" ref="I8" si="4">G8*(1-H8)</f>
        <v>46.823399999999992</v>
      </c>
      <c r="J8" s="289" t="s">
        <v>3874</v>
      </c>
      <c r="K8" s="149">
        <f t="shared" si="1"/>
        <v>280.94039999999995</v>
      </c>
      <c r="L8" s="279">
        <f t="shared" si="2"/>
        <v>98.329139999999981</v>
      </c>
      <c r="M8" s="50"/>
    </row>
    <row r="9" spans="1:14" s="49" customFormat="1" ht="90.75" customHeight="1" thickBot="1">
      <c r="A9" s="577"/>
      <c r="B9" s="238" t="s">
        <v>1681</v>
      </c>
      <c r="C9" s="166" t="s">
        <v>711</v>
      </c>
      <c r="D9" s="109" t="s">
        <v>5</v>
      </c>
      <c r="E9" s="205">
        <v>1</v>
      </c>
      <c r="F9" s="109">
        <v>0.04</v>
      </c>
      <c r="G9" s="239">
        <v>28.808096849999995</v>
      </c>
      <c r="H9" s="43">
        <f>I3</f>
        <v>0</v>
      </c>
      <c r="I9" s="84">
        <f t="shared" ref="I9:I64" si="5">G9*(1-H9)</f>
        <v>28.808096849999995</v>
      </c>
      <c r="J9" s="289" t="s">
        <v>3874</v>
      </c>
      <c r="K9" s="149">
        <f t="shared" si="1"/>
        <v>172.84858109999996</v>
      </c>
      <c r="L9" s="279">
        <f t="shared" si="2"/>
        <v>60.497003384999992</v>
      </c>
      <c r="M9" s="51"/>
    </row>
    <row r="10" spans="1:14" s="49" customFormat="1" ht="43.5" customHeight="1">
      <c r="A10" s="673"/>
      <c r="B10" s="240" t="s">
        <v>1131</v>
      </c>
      <c r="C10" s="241" t="s">
        <v>712</v>
      </c>
      <c r="D10" s="242" t="s">
        <v>5</v>
      </c>
      <c r="E10" s="243">
        <v>1</v>
      </c>
      <c r="F10" s="242">
        <v>0.1</v>
      </c>
      <c r="G10" s="244">
        <v>39.928022234099998</v>
      </c>
      <c r="H10" s="137">
        <f>I3</f>
        <v>0</v>
      </c>
      <c r="I10" s="245">
        <f t="shared" si="5"/>
        <v>39.928022234099998</v>
      </c>
      <c r="J10" s="289" t="s">
        <v>3874</v>
      </c>
      <c r="K10" s="149">
        <f t="shared" si="1"/>
        <v>239.56813340459999</v>
      </c>
      <c r="L10" s="279">
        <f t="shared" si="2"/>
        <v>83.848846691610007</v>
      </c>
      <c r="M10" s="246"/>
    </row>
    <row r="11" spans="1:14" s="49" customFormat="1" ht="43.5" customHeight="1">
      <c r="A11" s="673"/>
      <c r="B11" s="936" t="s">
        <v>569</v>
      </c>
      <c r="C11" s="166" t="s">
        <v>713</v>
      </c>
      <c r="D11" s="109" t="s">
        <v>5</v>
      </c>
      <c r="E11" s="934">
        <v>1</v>
      </c>
      <c r="F11" s="109">
        <v>0.1</v>
      </c>
      <c r="G11" s="239">
        <v>51.336028586699996</v>
      </c>
      <c r="H11" s="43">
        <f>I3</f>
        <v>0</v>
      </c>
      <c r="I11" s="84">
        <f t="shared" ref="I11:I25" si="6">G11*(1-H11)</f>
        <v>51.336028586699996</v>
      </c>
      <c r="J11" s="939" t="s">
        <v>3874</v>
      </c>
      <c r="K11" s="937">
        <f t="shared" si="1"/>
        <v>308.01617152019998</v>
      </c>
      <c r="L11" s="942">
        <f>I11*2.1</f>
        <v>107.80566003206999</v>
      </c>
      <c r="M11" s="938"/>
    </row>
    <row r="12" spans="1:14" s="49" customFormat="1" ht="70.5" customHeight="1">
      <c r="A12" s="34"/>
      <c r="B12" s="91" t="s">
        <v>3352</v>
      </c>
      <c r="C12" s="136" t="s">
        <v>3353</v>
      </c>
      <c r="D12" s="48" t="s">
        <v>5</v>
      </c>
      <c r="E12" s="32">
        <v>1</v>
      </c>
      <c r="F12" s="48">
        <v>0.16</v>
      </c>
      <c r="G12" s="124">
        <v>142.67999999999998</v>
      </c>
      <c r="H12" s="33">
        <f>I3</f>
        <v>0</v>
      </c>
      <c r="I12" s="77">
        <f t="shared" si="6"/>
        <v>142.67999999999998</v>
      </c>
      <c r="J12" s="289" t="s">
        <v>3874</v>
      </c>
      <c r="K12" s="149">
        <f t="shared" si="1"/>
        <v>856.07999999999993</v>
      </c>
      <c r="L12" s="279">
        <f>I12*2.1</f>
        <v>299.62799999999999</v>
      </c>
      <c r="M12" s="34"/>
    </row>
    <row r="13" spans="1:14" s="49" customFormat="1" ht="20.25" customHeight="1">
      <c r="A13" s="34"/>
      <c r="B13" s="940" t="s">
        <v>4301</v>
      </c>
      <c r="C13" s="940" t="s">
        <v>4288</v>
      </c>
      <c r="D13" s="48" t="s">
        <v>5</v>
      </c>
      <c r="E13" s="32">
        <v>1</v>
      </c>
      <c r="F13" s="48">
        <v>0.1</v>
      </c>
      <c r="G13" s="124">
        <v>112.38079999999999</v>
      </c>
      <c r="H13" s="33">
        <f>I3</f>
        <v>0</v>
      </c>
      <c r="I13" s="77">
        <f t="shared" si="6"/>
        <v>112.38079999999999</v>
      </c>
      <c r="J13" s="289" t="s">
        <v>3874</v>
      </c>
      <c r="K13" s="149">
        <f t="shared" si="1"/>
        <v>674.2847999999999</v>
      </c>
      <c r="L13" s="279">
        <f t="shared" si="2"/>
        <v>235.99967999999998</v>
      </c>
      <c r="M13" s="34"/>
    </row>
    <row r="14" spans="1:14" s="49" customFormat="1" ht="20.25" customHeight="1">
      <c r="A14" s="34"/>
      <c r="B14" s="940" t="s">
        <v>4302</v>
      </c>
      <c r="C14" s="940" t="s">
        <v>4289</v>
      </c>
      <c r="D14" s="48" t="s">
        <v>5</v>
      </c>
      <c r="E14" s="32">
        <v>1</v>
      </c>
      <c r="F14" s="48">
        <v>0.1</v>
      </c>
      <c r="G14" s="124">
        <v>86.44319999999999</v>
      </c>
      <c r="H14" s="33">
        <f>I3</f>
        <v>0</v>
      </c>
      <c r="I14" s="77">
        <f t="shared" si="6"/>
        <v>86.44319999999999</v>
      </c>
      <c r="J14" s="289" t="s">
        <v>3874</v>
      </c>
      <c r="K14" s="149">
        <f t="shared" si="1"/>
        <v>518.65919999999994</v>
      </c>
      <c r="L14" s="279">
        <f t="shared" si="2"/>
        <v>181.53071999999997</v>
      </c>
      <c r="M14" s="34"/>
    </row>
    <row r="15" spans="1:14" s="49" customFormat="1" ht="20.25" customHeight="1">
      <c r="A15" s="34"/>
      <c r="B15" s="940" t="s">
        <v>4303</v>
      </c>
      <c r="C15" s="940" t="s">
        <v>4290</v>
      </c>
      <c r="D15" s="48" t="s">
        <v>5</v>
      </c>
      <c r="E15" s="32">
        <v>1</v>
      </c>
      <c r="F15" s="48">
        <v>0.1</v>
      </c>
      <c r="G15" s="124">
        <v>112.38079999999999</v>
      </c>
      <c r="H15" s="33">
        <f>I3</f>
        <v>0</v>
      </c>
      <c r="I15" s="77">
        <f t="shared" si="6"/>
        <v>112.38079999999999</v>
      </c>
      <c r="J15" s="289" t="s">
        <v>3874</v>
      </c>
      <c r="K15" s="149">
        <f t="shared" si="1"/>
        <v>674.2847999999999</v>
      </c>
      <c r="L15" s="279">
        <f t="shared" si="2"/>
        <v>235.99967999999998</v>
      </c>
      <c r="M15" s="34"/>
    </row>
    <row r="16" spans="1:14" s="49" customFormat="1" ht="20.25" customHeight="1">
      <c r="A16" s="34"/>
      <c r="B16" s="940" t="s">
        <v>4304</v>
      </c>
      <c r="C16" s="940" t="s">
        <v>4291</v>
      </c>
      <c r="D16" s="48" t="s">
        <v>5</v>
      </c>
      <c r="E16" s="32">
        <v>1</v>
      </c>
      <c r="F16" s="48">
        <v>0.1</v>
      </c>
      <c r="G16" s="124">
        <v>122</v>
      </c>
      <c r="H16" s="33">
        <f>I3</f>
        <v>0</v>
      </c>
      <c r="I16" s="77">
        <f t="shared" si="6"/>
        <v>122</v>
      </c>
      <c r="J16" s="289" t="s">
        <v>3874</v>
      </c>
      <c r="K16" s="149">
        <f t="shared" si="1"/>
        <v>732</v>
      </c>
      <c r="L16" s="279">
        <f t="shared" si="2"/>
        <v>256.2</v>
      </c>
      <c r="M16" s="34"/>
    </row>
    <row r="17" spans="1:13" s="49" customFormat="1" ht="20.25" customHeight="1">
      <c r="A17" s="34"/>
      <c r="B17" s="940" t="s">
        <v>4305</v>
      </c>
      <c r="C17" s="940" t="s">
        <v>4292</v>
      </c>
      <c r="D17" s="48" t="s">
        <v>5</v>
      </c>
      <c r="E17" s="32">
        <v>1</v>
      </c>
      <c r="F17" s="48">
        <v>0.1</v>
      </c>
      <c r="G17" s="124">
        <v>112.38079999999999</v>
      </c>
      <c r="H17" s="33">
        <f>I3</f>
        <v>0</v>
      </c>
      <c r="I17" s="77">
        <f t="shared" si="6"/>
        <v>112.38079999999999</v>
      </c>
      <c r="J17" s="289" t="s">
        <v>3874</v>
      </c>
      <c r="K17" s="149">
        <f t="shared" si="1"/>
        <v>674.2847999999999</v>
      </c>
      <c r="L17" s="279">
        <f t="shared" si="2"/>
        <v>235.99967999999998</v>
      </c>
      <c r="M17" s="34"/>
    </row>
    <row r="18" spans="1:13" s="49" customFormat="1" ht="20.25" customHeight="1">
      <c r="A18" s="34"/>
      <c r="B18" s="940" t="s">
        <v>4306</v>
      </c>
      <c r="C18" s="940" t="s">
        <v>4293</v>
      </c>
      <c r="D18" s="48" t="s">
        <v>5</v>
      </c>
      <c r="E18" s="32">
        <v>1</v>
      </c>
      <c r="F18" s="48">
        <v>0.1</v>
      </c>
      <c r="G18" s="124">
        <v>112.38079999999999</v>
      </c>
      <c r="H18" s="33">
        <f>H12</f>
        <v>0</v>
      </c>
      <c r="I18" s="77">
        <f t="shared" si="6"/>
        <v>112.38079999999999</v>
      </c>
      <c r="J18" s="289" t="s">
        <v>3874</v>
      </c>
      <c r="K18" s="149">
        <f t="shared" ref="K18:K22" si="7">I18*6</f>
        <v>674.2847999999999</v>
      </c>
      <c r="L18" s="279">
        <f t="shared" ref="L18:L22" si="8">I18*2.1</f>
        <v>235.99967999999998</v>
      </c>
      <c r="M18" s="34"/>
    </row>
    <row r="19" spans="1:13" s="49" customFormat="1" ht="20.25" customHeight="1">
      <c r="A19" s="34"/>
      <c r="B19" s="940" t="s">
        <v>4307</v>
      </c>
      <c r="C19" s="940" t="s">
        <v>4294</v>
      </c>
      <c r="D19" s="48" t="s">
        <v>5</v>
      </c>
      <c r="E19" s="32">
        <v>1</v>
      </c>
      <c r="F19" s="48">
        <v>0.1</v>
      </c>
      <c r="G19" s="124">
        <v>140</v>
      </c>
      <c r="H19" s="33">
        <f t="shared" ref="H19:H25" si="9">H13</f>
        <v>0</v>
      </c>
      <c r="I19" s="77">
        <f t="shared" si="6"/>
        <v>140</v>
      </c>
      <c r="J19" s="289" t="s">
        <v>3874</v>
      </c>
      <c r="K19" s="149">
        <f t="shared" si="7"/>
        <v>840</v>
      </c>
      <c r="L19" s="279">
        <f t="shared" si="8"/>
        <v>294</v>
      </c>
      <c r="M19" s="34"/>
    </row>
    <row r="20" spans="1:13" s="49" customFormat="1" ht="20.25" customHeight="1">
      <c r="A20" s="34"/>
      <c r="B20" s="940" t="s">
        <v>4308</v>
      </c>
      <c r="C20" s="940" t="s">
        <v>4295</v>
      </c>
      <c r="D20" s="48" t="s">
        <v>5</v>
      </c>
      <c r="E20" s="32">
        <v>1</v>
      </c>
      <c r="F20" s="48">
        <v>0.1</v>
      </c>
      <c r="G20" s="124">
        <v>124</v>
      </c>
      <c r="H20" s="33">
        <f t="shared" si="9"/>
        <v>0</v>
      </c>
      <c r="I20" s="77">
        <f t="shared" si="6"/>
        <v>124</v>
      </c>
      <c r="J20" s="289" t="s">
        <v>3874</v>
      </c>
      <c r="K20" s="149">
        <f t="shared" si="7"/>
        <v>744</v>
      </c>
      <c r="L20" s="279">
        <f t="shared" si="8"/>
        <v>260.40000000000003</v>
      </c>
      <c r="M20" s="34"/>
    </row>
    <row r="21" spans="1:13" s="49" customFormat="1" ht="20.25" customHeight="1">
      <c r="A21" s="34"/>
      <c r="B21" s="940" t="s">
        <v>4309</v>
      </c>
      <c r="C21" s="940" t="s">
        <v>4296</v>
      </c>
      <c r="D21" s="48" t="s">
        <v>5</v>
      </c>
      <c r="E21" s="32">
        <v>1</v>
      </c>
      <c r="F21" s="48">
        <v>0.1</v>
      </c>
      <c r="G21" s="124">
        <v>136</v>
      </c>
      <c r="H21" s="33">
        <f t="shared" si="9"/>
        <v>0</v>
      </c>
      <c r="I21" s="77">
        <f t="shared" si="6"/>
        <v>136</v>
      </c>
      <c r="J21" s="289" t="s">
        <v>3874</v>
      </c>
      <c r="K21" s="149">
        <f t="shared" si="7"/>
        <v>816</v>
      </c>
      <c r="L21" s="279">
        <f t="shared" si="8"/>
        <v>285.60000000000002</v>
      </c>
      <c r="M21" s="34"/>
    </row>
    <row r="22" spans="1:13" s="49" customFormat="1" ht="20.25" customHeight="1">
      <c r="A22" s="34"/>
      <c r="B22" s="941" t="s">
        <v>4310</v>
      </c>
      <c r="C22" s="940" t="s">
        <v>4297</v>
      </c>
      <c r="D22" s="48" t="s">
        <v>5</v>
      </c>
      <c r="E22" s="32">
        <v>1</v>
      </c>
      <c r="F22" s="48">
        <v>0.1</v>
      </c>
      <c r="G22" s="124">
        <v>224.76159999999999</v>
      </c>
      <c r="H22" s="33">
        <f t="shared" si="9"/>
        <v>0</v>
      </c>
      <c r="I22" s="77">
        <f t="shared" si="6"/>
        <v>224.76159999999999</v>
      </c>
      <c r="J22" s="289" t="s">
        <v>3874</v>
      </c>
      <c r="K22" s="149">
        <f t="shared" si="7"/>
        <v>1348.5695999999998</v>
      </c>
      <c r="L22" s="279">
        <f t="shared" si="8"/>
        <v>471.99935999999997</v>
      </c>
      <c r="M22" s="34"/>
    </row>
    <row r="23" spans="1:13" s="49" customFormat="1" ht="20.25" customHeight="1">
      <c r="A23" s="34"/>
      <c r="B23" s="940" t="s">
        <v>4311</v>
      </c>
      <c r="C23" s="940" t="s">
        <v>4298</v>
      </c>
      <c r="D23" s="48" t="s">
        <v>5</v>
      </c>
      <c r="E23" s="32">
        <v>1</v>
      </c>
      <c r="F23" s="48">
        <v>0.1</v>
      </c>
      <c r="G23" s="124">
        <v>136</v>
      </c>
      <c r="H23" s="33">
        <f t="shared" si="9"/>
        <v>0</v>
      </c>
      <c r="I23" s="77">
        <f t="shared" si="6"/>
        <v>136</v>
      </c>
      <c r="J23" s="289" t="s">
        <v>3874</v>
      </c>
      <c r="K23" s="149">
        <f t="shared" ref="K23:K25" si="10">I23*6</f>
        <v>816</v>
      </c>
      <c r="L23" s="279">
        <f t="shared" ref="L23:L25" si="11">I23*2.1</f>
        <v>285.60000000000002</v>
      </c>
      <c r="M23" s="34"/>
    </row>
    <row r="24" spans="1:13" s="49" customFormat="1" ht="20.25" customHeight="1">
      <c r="A24" s="34"/>
      <c r="B24" s="940" t="s">
        <v>4312</v>
      </c>
      <c r="C24" s="940" t="s">
        <v>4299</v>
      </c>
      <c r="D24" s="48" t="s">
        <v>5</v>
      </c>
      <c r="E24" s="32">
        <v>1</v>
      </c>
      <c r="F24" s="48">
        <v>0.1</v>
      </c>
      <c r="G24" s="124">
        <v>201.83999999999997</v>
      </c>
      <c r="H24" s="33">
        <f t="shared" si="9"/>
        <v>0</v>
      </c>
      <c r="I24" s="77">
        <f t="shared" si="6"/>
        <v>201.83999999999997</v>
      </c>
      <c r="J24" s="289" t="s">
        <v>3874</v>
      </c>
      <c r="K24" s="149">
        <f t="shared" ref="K24" si="12">I24*6</f>
        <v>1211.04</v>
      </c>
      <c r="L24" s="279">
        <f t="shared" ref="L24" si="13">I24*2.1</f>
        <v>423.86399999999998</v>
      </c>
      <c r="M24" s="34"/>
    </row>
    <row r="25" spans="1:13" s="49" customFormat="1" ht="20.25" customHeight="1">
      <c r="A25" s="34"/>
      <c r="B25" s="940" t="s">
        <v>4313</v>
      </c>
      <c r="C25" s="940" t="s">
        <v>4300</v>
      </c>
      <c r="D25" s="48" t="s">
        <v>5</v>
      </c>
      <c r="E25" s="32">
        <v>1</v>
      </c>
      <c r="F25" s="48">
        <v>0.1</v>
      </c>
      <c r="G25" s="124">
        <v>139.19999999999999</v>
      </c>
      <c r="H25" s="33">
        <f t="shared" si="9"/>
        <v>0</v>
      </c>
      <c r="I25" s="77">
        <f t="shared" si="6"/>
        <v>139.19999999999999</v>
      </c>
      <c r="J25" s="289" t="s">
        <v>3874</v>
      </c>
      <c r="K25" s="149">
        <f t="shared" si="10"/>
        <v>835.19999999999993</v>
      </c>
      <c r="L25" s="279">
        <f t="shared" si="11"/>
        <v>292.32</v>
      </c>
      <c r="M25" s="34"/>
    </row>
    <row r="26" spans="1:13" s="49" customFormat="1" ht="90.75" customHeight="1">
      <c r="A26" s="577"/>
      <c r="B26" s="312" t="s">
        <v>1132</v>
      </c>
      <c r="C26" s="313" t="s">
        <v>714</v>
      </c>
      <c r="D26" s="112" t="s">
        <v>5</v>
      </c>
      <c r="E26" s="277">
        <v>1</v>
      </c>
      <c r="F26" s="112">
        <v>0.31</v>
      </c>
      <c r="G26" s="314">
        <v>99.889919999999989</v>
      </c>
      <c r="H26" s="47">
        <f>I3</f>
        <v>0</v>
      </c>
      <c r="I26" s="85">
        <f t="shared" si="5"/>
        <v>99.889919999999989</v>
      </c>
      <c r="J26" s="823" t="s">
        <v>3874</v>
      </c>
      <c r="K26" s="285">
        <f t="shared" si="1"/>
        <v>599.33951999999999</v>
      </c>
      <c r="L26" s="286">
        <f t="shared" si="2"/>
        <v>209.76883199999997</v>
      </c>
      <c r="M26" s="52"/>
    </row>
    <row r="27" spans="1:13" s="49" customFormat="1" ht="90.75" customHeight="1">
      <c r="A27" s="577"/>
      <c r="B27" s="165" t="s">
        <v>1133</v>
      </c>
      <c r="C27" s="136" t="s">
        <v>1224</v>
      </c>
      <c r="D27" s="48" t="s">
        <v>5</v>
      </c>
      <c r="E27" s="32">
        <v>1</v>
      </c>
      <c r="F27" s="48">
        <v>0.12</v>
      </c>
      <c r="G27" s="124">
        <v>85.842899999999986</v>
      </c>
      <c r="H27" s="33">
        <f>I3</f>
        <v>0</v>
      </c>
      <c r="I27" s="77">
        <f t="shared" si="5"/>
        <v>85.842899999999986</v>
      </c>
      <c r="J27" s="289" t="s">
        <v>3874</v>
      </c>
      <c r="K27" s="149">
        <f t="shared" si="1"/>
        <v>515.05739999999992</v>
      </c>
      <c r="L27" s="279">
        <f>I27*2.1</f>
        <v>180.27008999999998</v>
      </c>
      <c r="M27" s="50"/>
    </row>
    <row r="28" spans="1:13" s="49" customFormat="1" ht="90.75" customHeight="1">
      <c r="A28" s="577"/>
      <c r="B28" s="165" t="s">
        <v>3355</v>
      </c>
      <c r="C28" s="136" t="s">
        <v>3354</v>
      </c>
      <c r="D28" s="48" t="s">
        <v>5</v>
      </c>
      <c r="E28" s="32">
        <v>1</v>
      </c>
      <c r="F28" s="48">
        <v>0.18</v>
      </c>
      <c r="G28" s="124">
        <v>429.2</v>
      </c>
      <c r="H28" s="33">
        <f>I3</f>
        <v>0</v>
      </c>
      <c r="I28" s="77">
        <f t="shared" si="5"/>
        <v>429.2</v>
      </c>
      <c r="J28" s="289" t="s">
        <v>3874</v>
      </c>
      <c r="K28" s="149">
        <f t="shared" si="1"/>
        <v>2575.1999999999998</v>
      </c>
      <c r="L28" s="279">
        <f>I28*2.1</f>
        <v>901.32</v>
      </c>
      <c r="M28" s="50"/>
    </row>
    <row r="29" spans="1:13" s="49" customFormat="1" ht="90.75" customHeight="1">
      <c r="A29" s="577"/>
      <c r="B29" s="165" t="s">
        <v>1134</v>
      </c>
      <c r="C29" s="136" t="s">
        <v>715</v>
      </c>
      <c r="D29" s="48" t="s">
        <v>5</v>
      </c>
      <c r="E29" s="32">
        <v>1</v>
      </c>
      <c r="F29" s="48">
        <v>0.1</v>
      </c>
      <c r="G29" s="124">
        <v>65.552759999999992</v>
      </c>
      <c r="H29" s="33">
        <f>I3</f>
        <v>0</v>
      </c>
      <c r="I29" s="77">
        <f t="shared" si="5"/>
        <v>65.552759999999992</v>
      </c>
      <c r="J29" s="289" t="s">
        <v>3874</v>
      </c>
      <c r="K29" s="149">
        <f t="shared" si="1"/>
        <v>393.31655999999998</v>
      </c>
      <c r="L29" s="279">
        <f t="shared" si="2"/>
        <v>137.66079599999998</v>
      </c>
      <c r="M29" s="50"/>
    </row>
    <row r="30" spans="1:13" s="49" customFormat="1" ht="90.75" customHeight="1">
      <c r="A30" s="577"/>
      <c r="B30" s="165" t="s">
        <v>1135</v>
      </c>
      <c r="C30" s="136" t="s">
        <v>716</v>
      </c>
      <c r="D30" s="48" t="s">
        <v>5</v>
      </c>
      <c r="E30" s="32">
        <v>1</v>
      </c>
      <c r="F30" s="48">
        <v>0.1</v>
      </c>
      <c r="G30" s="124">
        <v>69.303638592045004</v>
      </c>
      <c r="H30" s="33">
        <f>I3</f>
        <v>0</v>
      </c>
      <c r="I30" s="77">
        <f t="shared" si="5"/>
        <v>69.303638592045004</v>
      </c>
      <c r="J30" s="289" t="s">
        <v>3874</v>
      </c>
      <c r="K30" s="149">
        <f t="shared" si="1"/>
        <v>415.82183155227005</v>
      </c>
      <c r="L30" s="279">
        <f t="shared" si="2"/>
        <v>145.53764104329451</v>
      </c>
      <c r="M30" s="50"/>
    </row>
    <row r="31" spans="1:13" s="49" customFormat="1" ht="13.5" customHeight="1">
      <c r="A31" s="577"/>
      <c r="B31" s="165" t="s">
        <v>1179</v>
      </c>
      <c r="C31" s="136" t="s">
        <v>1198</v>
      </c>
      <c r="D31" s="48" t="s">
        <v>5</v>
      </c>
      <c r="E31" s="32">
        <v>1</v>
      </c>
      <c r="F31" s="48">
        <v>0.1</v>
      </c>
      <c r="G31" s="124">
        <v>59.036432874704992</v>
      </c>
      <c r="H31" s="33">
        <f>I3</f>
        <v>0</v>
      </c>
      <c r="I31" s="77">
        <f t="shared" si="5"/>
        <v>59.036432874704992</v>
      </c>
      <c r="J31" s="289" t="s">
        <v>3874</v>
      </c>
      <c r="K31" s="149">
        <f t="shared" si="1"/>
        <v>354.21859724822997</v>
      </c>
      <c r="L31" s="279">
        <f t="shared" si="2"/>
        <v>123.97650903688049</v>
      </c>
      <c r="M31" s="1228"/>
    </row>
    <row r="32" spans="1:13" s="49" customFormat="1" ht="13.5" customHeight="1">
      <c r="A32" s="577"/>
      <c r="B32" s="165" t="s">
        <v>1180</v>
      </c>
      <c r="C32" s="136" t="s">
        <v>1199</v>
      </c>
      <c r="D32" s="48" t="s">
        <v>5</v>
      </c>
      <c r="E32" s="32">
        <v>1</v>
      </c>
      <c r="F32" s="48">
        <v>0.28000000000000003</v>
      </c>
      <c r="G32" s="124">
        <v>88.554649312057506</v>
      </c>
      <c r="H32" s="33">
        <f>I3</f>
        <v>0</v>
      </c>
      <c r="I32" s="77">
        <f t="shared" si="5"/>
        <v>88.554649312057506</v>
      </c>
      <c r="J32" s="289" t="s">
        <v>3874</v>
      </c>
      <c r="K32" s="149">
        <f t="shared" si="1"/>
        <v>531.32789587234504</v>
      </c>
      <c r="L32" s="279">
        <f t="shared" si="2"/>
        <v>185.96476355532076</v>
      </c>
      <c r="M32" s="1229"/>
    </row>
    <row r="33" spans="1:13" s="49" customFormat="1" ht="13.5" customHeight="1">
      <c r="A33" s="577"/>
      <c r="B33" s="165" t="s">
        <v>1181</v>
      </c>
      <c r="C33" s="136" t="s">
        <v>1200</v>
      </c>
      <c r="D33" s="48" t="s">
        <v>5</v>
      </c>
      <c r="E33" s="32">
        <v>1</v>
      </c>
      <c r="F33" s="48">
        <v>0.36</v>
      </c>
      <c r="G33" s="124">
        <v>118.07286574940998</v>
      </c>
      <c r="H33" s="33">
        <f>I3</f>
        <v>0</v>
      </c>
      <c r="I33" s="77">
        <f t="shared" si="5"/>
        <v>118.07286574940998</v>
      </c>
      <c r="J33" s="289" t="s">
        <v>3874</v>
      </c>
      <c r="K33" s="149">
        <f t="shared" si="1"/>
        <v>708.43719449645994</v>
      </c>
      <c r="L33" s="279">
        <f t="shared" si="2"/>
        <v>247.95301807376097</v>
      </c>
      <c r="M33" s="1229"/>
    </row>
    <row r="34" spans="1:13" s="49" customFormat="1" ht="13.5" customHeight="1">
      <c r="A34" s="577"/>
      <c r="B34" s="165" t="s">
        <v>1182</v>
      </c>
      <c r="C34" s="136" t="s">
        <v>1201</v>
      </c>
      <c r="D34" s="48" t="s">
        <v>5</v>
      </c>
      <c r="E34" s="32">
        <v>1</v>
      </c>
      <c r="F34" s="48">
        <v>0.44</v>
      </c>
      <c r="G34" s="124">
        <v>147.59108218676249</v>
      </c>
      <c r="H34" s="33">
        <f>I3</f>
        <v>0</v>
      </c>
      <c r="I34" s="77">
        <f t="shared" si="5"/>
        <v>147.59108218676249</v>
      </c>
      <c r="J34" s="289" t="s">
        <v>3874</v>
      </c>
      <c r="K34" s="149">
        <f t="shared" si="1"/>
        <v>885.54649312057495</v>
      </c>
      <c r="L34" s="279">
        <f t="shared" si="2"/>
        <v>309.94127259220124</v>
      </c>
      <c r="M34" s="1229"/>
    </row>
    <row r="35" spans="1:13" s="49" customFormat="1" ht="13.5" customHeight="1">
      <c r="A35" s="577"/>
      <c r="B35" s="165" t="s">
        <v>1183</v>
      </c>
      <c r="C35" s="136" t="s">
        <v>1202</v>
      </c>
      <c r="D35" s="48" t="s">
        <v>5</v>
      </c>
      <c r="E35" s="32">
        <v>1</v>
      </c>
      <c r="F35" s="48">
        <v>0.52</v>
      </c>
      <c r="G35" s="124">
        <v>168.2538336929093</v>
      </c>
      <c r="H35" s="33">
        <f>I3</f>
        <v>0</v>
      </c>
      <c r="I35" s="77">
        <f t="shared" si="5"/>
        <v>168.2538336929093</v>
      </c>
      <c r="J35" s="289" t="s">
        <v>3874</v>
      </c>
      <c r="K35" s="149">
        <f t="shared" si="1"/>
        <v>1009.5230021574557</v>
      </c>
      <c r="L35" s="279">
        <f t="shared" si="2"/>
        <v>353.33305075510953</v>
      </c>
      <c r="M35" s="1229"/>
    </row>
    <row r="36" spans="1:13" s="49" customFormat="1" ht="13.5" customHeight="1">
      <c r="A36" s="577"/>
      <c r="B36" s="165" t="s">
        <v>1184</v>
      </c>
      <c r="C36" s="136" t="s">
        <v>1203</v>
      </c>
      <c r="D36" s="48" t="s">
        <v>5</v>
      </c>
      <c r="E36" s="32">
        <v>1</v>
      </c>
      <c r="F36" s="48">
        <v>0.6</v>
      </c>
      <c r="G36" s="124">
        <v>191.86840684279125</v>
      </c>
      <c r="H36" s="33">
        <f>I3</f>
        <v>0</v>
      </c>
      <c r="I36" s="77">
        <f t="shared" si="5"/>
        <v>191.86840684279125</v>
      </c>
      <c r="J36" s="289" t="s">
        <v>3874</v>
      </c>
      <c r="K36" s="149">
        <f t="shared" si="1"/>
        <v>1151.2104410567474</v>
      </c>
      <c r="L36" s="279">
        <f t="shared" si="2"/>
        <v>402.92365436986165</v>
      </c>
      <c r="M36" s="1229"/>
    </row>
    <row r="37" spans="1:13" s="49" customFormat="1" ht="13.5" customHeight="1">
      <c r="A37" s="577"/>
      <c r="B37" s="165" t="s">
        <v>1185</v>
      </c>
      <c r="C37" s="136" t="s">
        <v>1204</v>
      </c>
      <c r="D37" s="48" t="s">
        <v>5</v>
      </c>
      <c r="E37" s="32">
        <v>1</v>
      </c>
      <c r="F37" s="48">
        <v>0.67</v>
      </c>
      <c r="G37" s="124">
        <v>206.62751506146753</v>
      </c>
      <c r="H37" s="33">
        <f>I3</f>
        <v>0</v>
      </c>
      <c r="I37" s="77">
        <f t="shared" si="5"/>
        <v>206.62751506146753</v>
      </c>
      <c r="J37" s="289" t="s">
        <v>3874</v>
      </c>
      <c r="K37" s="149">
        <f t="shared" si="1"/>
        <v>1239.7650903688052</v>
      </c>
      <c r="L37" s="279">
        <f t="shared" si="2"/>
        <v>433.91778162908184</v>
      </c>
      <c r="M37" s="1229"/>
    </row>
    <row r="38" spans="1:13" s="49" customFormat="1" ht="13.5" customHeight="1">
      <c r="A38" s="577"/>
      <c r="B38" s="165" t="s">
        <v>1186</v>
      </c>
      <c r="C38" s="136" t="s">
        <v>1205</v>
      </c>
      <c r="D38" s="48" t="s">
        <v>5</v>
      </c>
      <c r="E38" s="32">
        <v>1</v>
      </c>
      <c r="F38" s="48">
        <v>0.75</v>
      </c>
      <c r="G38" s="124">
        <v>236.14573149881997</v>
      </c>
      <c r="H38" s="33">
        <f>I3</f>
        <v>0</v>
      </c>
      <c r="I38" s="77">
        <f t="shared" si="5"/>
        <v>236.14573149881997</v>
      </c>
      <c r="J38" s="289" t="s">
        <v>3874</v>
      </c>
      <c r="K38" s="149">
        <f t="shared" si="1"/>
        <v>1416.8743889929199</v>
      </c>
      <c r="L38" s="279">
        <f t="shared" si="2"/>
        <v>495.90603614752195</v>
      </c>
      <c r="M38" s="1229"/>
    </row>
    <row r="39" spans="1:13" s="49" customFormat="1" ht="13.5" customHeight="1">
      <c r="A39" s="577"/>
      <c r="B39" s="165" t="s">
        <v>1187</v>
      </c>
      <c r="C39" s="136" t="s">
        <v>1206</v>
      </c>
      <c r="D39" s="48" t="s">
        <v>5</v>
      </c>
      <c r="E39" s="32">
        <v>1</v>
      </c>
      <c r="F39" s="48">
        <v>0.83</v>
      </c>
      <c r="G39" s="124">
        <v>265.66394793617246</v>
      </c>
      <c r="H39" s="33">
        <f>I3</f>
        <v>0</v>
      </c>
      <c r="I39" s="77">
        <f t="shared" si="5"/>
        <v>265.66394793617246</v>
      </c>
      <c r="J39" s="289" t="s">
        <v>3874</v>
      </c>
      <c r="K39" s="149">
        <f t="shared" si="1"/>
        <v>1593.9836876170348</v>
      </c>
      <c r="L39" s="279">
        <f t="shared" si="2"/>
        <v>557.89429066596222</v>
      </c>
      <c r="M39" s="1229"/>
    </row>
    <row r="40" spans="1:13" s="49" customFormat="1" ht="13.5" customHeight="1">
      <c r="A40" s="577"/>
      <c r="B40" s="165" t="s">
        <v>1188</v>
      </c>
      <c r="C40" s="136" t="s">
        <v>1207</v>
      </c>
      <c r="D40" s="48" t="s">
        <v>5</v>
      </c>
      <c r="E40" s="32">
        <v>1</v>
      </c>
      <c r="F40" s="48">
        <v>0.91</v>
      </c>
      <c r="G40" s="124">
        <v>295.18216437352498</v>
      </c>
      <c r="H40" s="33">
        <f>I3</f>
        <v>0</v>
      </c>
      <c r="I40" s="77">
        <f t="shared" si="5"/>
        <v>295.18216437352498</v>
      </c>
      <c r="J40" s="289" t="s">
        <v>3874</v>
      </c>
      <c r="K40" s="149">
        <f t="shared" si="1"/>
        <v>1771.0929862411499</v>
      </c>
      <c r="L40" s="279">
        <f t="shared" si="2"/>
        <v>619.88254518440249</v>
      </c>
      <c r="M40" s="1229"/>
    </row>
    <row r="41" spans="1:13" s="49" customFormat="1" ht="13.5" customHeight="1">
      <c r="A41" s="577"/>
      <c r="B41" s="165" t="s">
        <v>1189</v>
      </c>
      <c r="C41" s="136" t="s">
        <v>1208</v>
      </c>
      <c r="D41" s="48" t="s">
        <v>5</v>
      </c>
      <c r="E41" s="32">
        <v>1</v>
      </c>
      <c r="F41" s="48">
        <v>0.99</v>
      </c>
      <c r="G41" s="124">
        <v>324.70038081087745</v>
      </c>
      <c r="H41" s="33">
        <f>I3</f>
        <v>0</v>
      </c>
      <c r="I41" s="77">
        <f t="shared" si="5"/>
        <v>324.70038081087745</v>
      </c>
      <c r="J41" s="289" t="s">
        <v>3874</v>
      </c>
      <c r="K41" s="149">
        <f t="shared" si="1"/>
        <v>1948.2022848652646</v>
      </c>
      <c r="L41" s="279">
        <f t="shared" si="2"/>
        <v>681.87079970284265</v>
      </c>
      <c r="M41" s="1230"/>
    </row>
    <row r="42" spans="1:13" s="49" customFormat="1" ht="12.75">
      <c r="A42" s="577"/>
      <c r="B42" s="165" t="s">
        <v>1190</v>
      </c>
      <c r="C42" s="136" t="s">
        <v>1209</v>
      </c>
      <c r="D42" s="48" t="s">
        <v>5</v>
      </c>
      <c r="E42" s="32">
        <v>1</v>
      </c>
      <c r="F42" s="48">
        <v>0.04</v>
      </c>
      <c r="G42" s="124">
        <v>61.98825451844025</v>
      </c>
      <c r="H42" s="33">
        <f>I3</f>
        <v>0</v>
      </c>
      <c r="I42" s="77">
        <f t="shared" si="5"/>
        <v>61.98825451844025</v>
      </c>
      <c r="J42" s="289" t="s">
        <v>3874</v>
      </c>
      <c r="K42" s="149">
        <f t="shared" si="1"/>
        <v>371.92952711064152</v>
      </c>
      <c r="L42" s="279">
        <f t="shared" si="2"/>
        <v>130.17533448872453</v>
      </c>
      <c r="M42" s="1229"/>
    </row>
    <row r="43" spans="1:13" s="49" customFormat="1" ht="12.75">
      <c r="A43" s="577"/>
      <c r="B43" s="165" t="s">
        <v>1191</v>
      </c>
      <c r="C43" s="136" t="s">
        <v>1210</v>
      </c>
      <c r="D43" s="48" t="s">
        <v>5</v>
      </c>
      <c r="E43" s="32">
        <v>1</v>
      </c>
      <c r="F43" s="48">
        <v>0.05</v>
      </c>
      <c r="G43" s="124">
        <v>64.940076162175487</v>
      </c>
      <c r="H43" s="33">
        <f>I3</f>
        <v>0</v>
      </c>
      <c r="I43" s="77">
        <f t="shared" si="5"/>
        <v>64.940076162175487</v>
      </c>
      <c r="J43" s="289" t="s">
        <v>3874</v>
      </c>
      <c r="K43" s="149">
        <f t="shared" si="1"/>
        <v>389.64045697305289</v>
      </c>
      <c r="L43" s="279">
        <f t="shared" si="2"/>
        <v>136.37415994056852</v>
      </c>
      <c r="M43" s="1229"/>
    </row>
    <row r="44" spans="1:13" s="49" customFormat="1" ht="12.75">
      <c r="A44" s="577"/>
      <c r="B44" s="165" t="s">
        <v>1192</v>
      </c>
      <c r="C44" s="136" t="s">
        <v>1211</v>
      </c>
      <c r="D44" s="48" t="s">
        <v>5</v>
      </c>
      <c r="E44" s="32">
        <v>1</v>
      </c>
      <c r="F44" s="48">
        <v>0.05</v>
      </c>
      <c r="G44" s="124">
        <v>67.891897805910745</v>
      </c>
      <c r="H44" s="33">
        <f>I3</f>
        <v>0</v>
      </c>
      <c r="I44" s="77">
        <f t="shared" si="5"/>
        <v>67.891897805910745</v>
      </c>
      <c r="J44" s="289" t="s">
        <v>3874</v>
      </c>
      <c r="K44" s="149">
        <f t="shared" si="1"/>
        <v>407.3513868354645</v>
      </c>
      <c r="L44" s="279">
        <f t="shared" si="2"/>
        <v>142.57298539241256</v>
      </c>
      <c r="M44" s="1229"/>
    </row>
    <row r="45" spans="1:13" s="49" customFormat="1" ht="12.75">
      <c r="A45" s="577"/>
      <c r="B45" s="165" t="s">
        <v>1193</v>
      </c>
      <c r="C45" s="136" t="s">
        <v>1212</v>
      </c>
      <c r="D45" s="48" t="s">
        <v>5</v>
      </c>
      <c r="E45" s="32">
        <v>1</v>
      </c>
      <c r="F45" s="48">
        <v>0.06</v>
      </c>
      <c r="G45" s="124">
        <v>70.843719449646002</v>
      </c>
      <c r="H45" s="33">
        <f>I3</f>
        <v>0</v>
      </c>
      <c r="I45" s="77">
        <f t="shared" si="5"/>
        <v>70.843719449646002</v>
      </c>
      <c r="J45" s="289" t="s">
        <v>3874</v>
      </c>
      <c r="K45" s="149">
        <f t="shared" si="1"/>
        <v>425.06231669787599</v>
      </c>
      <c r="L45" s="279">
        <f t="shared" si="2"/>
        <v>148.77181084425661</v>
      </c>
      <c r="M45" s="1229"/>
    </row>
    <row r="46" spans="1:13" s="49" customFormat="1" ht="12.75">
      <c r="A46" s="577"/>
      <c r="B46" s="165" t="s">
        <v>1194</v>
      </c>
      <c r="C46" s="136" t="s">
        <v>1213</v>
      </c>
      <c r="D46" s="48" t="s">
        <v>5</v>
      </c>
      <c r="E46" s="32">
        <v>1</v>
      </c>
      <c r="F46" s="48">
        <v>0.09</v>
      </c>
      <c r="G46" s="124">
        <v>79.699184380851747</v>
      </c>
      <c r="H46" s="33">
        <f>I3</f>
        <v>0</v>
      </c>
      <c r="I46" s="77">
        <f t="shared" si="5"/>
        <v>79.699184380851747</v>
      </c>
      <c r="J46" s="289" t="s">
        <v>3874</v>
      </c>
      <c r="K46" s="149">
        <f t="shared" si="1"/>
        <v>478.19510628511046</v>
      </c>
      <c r="L46" s="279">
        <f t="shared" si="2"/>
        <v>167.36828719978868</v>
      </c>
      <c r="M46" s="1229"/>
    </row>
    <row r="47" spans="1:13" s="49" customFormat="1" ht="12.75">
      <c r="A47" s="577"/>
      <c r="B47" s="165" t="s">
        <v>1195</v>
      </c>
      <c r="C47" s="136" t="s">
        <v>1214</v>
      </c>
      <c r="D47" s="48" t="s">
        <v>5</v>
      </c>
      <c r="E47" s="32">
        <v>1</v>
      </c>
      <c r="F47" s="48">
        <v>0.13</v>
      </c>
      <c r="G47" s="124">
        <v>97.410114243263237</v>
      </c>
      <c r="H47" s="33">
        <f>I3</f>
        <v>0</v>
      </c>
      <c r="I47" s="77">
        <f t="shared" si="5"/>
        <v>97.410114243263237</v>
      </c>
      <c r="J47" s="289" t="s">
        <v>3874</v>
      </c>
      <c r="K47" s="149">
        <f t="shared" si="1"/>
        <v>584.46068545957939</v>
      </c>
      <c r="L47" s="279">
        <f t="shared" si="2"/>
        <v>204.56123991085281</v>
      </c>
      <c r="M47" s="1229"/>
    </row>
    <row r="48" spans="1:13" s="49" customFormat="1" ht="12.75">
      <c r="A48" s="577"/>
      <c r="B48" s="165" t="s">
        <v>1196</v>
      </c>
      <c r="C48" s="136" t="s">
        <v>1215</v>
      </c>
      <c r="D48" s="48" t="s">
        <v>5</v>
      </c>
      <c r="E48" s="32">
        <v>1</v>
      </c>
      <c r="F48" s="48">
        <v>0.17</v>
      </c>
      <c r="G48" s="124">
        <v>109.21740081820424</v>
      </c>
      <c r="H48" s="33">
        <f>I3</f>
        <v>0</v>
      </c>
      <c r="I48" s="77">
        <f t="shared" si="5"/>
        <v>109.21740081820424</v>
      </c>
      <c r="J48" s="289" t="s">
        <v>3874</v>
      </c>
      <c r="K48" s="149">
        <f t="shared" si="1"/>
        <v>655.30440490922547</v>
      </c>
      <c r="L48" s="279">
        <f t="shared" si="2"/>
        <v>229.35654171822893</v>
      </c>
      <c r="M48" s="1229"/>
    </row>
    <row r="49" spans="1:13" s="49" customFormat="1" ht="12.75">
      <c r="A49" s="577"/>
      <c r="B49" s="165" t="s">
        <v>1197</v>
      </c>
      <c r="C49" s="136" t="s">
        <v>1216</v>
      </c>
      <c r="D49" s="48" t="s">
        <v>5</v>
      </c>
      <c r="E49" s="32">
        <v>1</v>
      </c>
      <c r="F49" s="48">
        <v>0.25</v>
      </c>
      <c r="G49" s="124">
        <v>123.9765090368805</v>
      </c>
      <c r="H49" s="33">
        <f>I3</f>
        <v>0</v>
      </c>
      <c r="I49" s="77">
        <f t="shared" si="5"/>
        <v>123.9765090368805</v>
      </c>
      <c r="J49" s="289" t="s">
        <v>3874</v>
      </c>
      <c r="K49" s="149">
        <f t="shared" si="1"/>
        <v>743.85905422128303</v>
      </c>
      <c r="L49" s="279">
        <f t="shared" si="2"/>
        <v>260.35066897744906</v>
      </c>
      <c r="M49" s="1230"/>
    </row>
    <row r="50" spans="1:13" s="49" customFormat="1" ht="13.5" customHeight="1">
      <c r="A50" s="577"/>
      <c r="B50" s="165" t="s">
        <v>1136</v>
      </c>
      <c r="C50" s="136" t="s">
        <v>696</v>
      </c>
      <c r="D50" s="48" t="s">
        <v>5</v>
      </c>
      <c r="E50" s="32">
        <v>1</v>
      </c>
      <c r="F50" s="48">
        <v>0.11</v>
      </c>
      <c r="G50" s="124">
        <v>188.91658519905599</v>
      </c>
      <c r="H50" s="33">
        <f>I3</f>
        <v>0</v>
      </c>
      <c r="I50" s="77">
        <f t="shared" si="5"/>
        <v>188.91658519905599</v>
      </c>
      <c r="J50" s="289" t="s">
        <v>3874</v>
      </c>
      <c r="K50" s="149">
        <f t="shared" si="1"/>
        <v>1133.4995111943358</v>
      </c>
      <c r="L50" s="279">
        <f t="shared" si="2"/>
        <v>396.72482891801758</v>
      </c>
      <c r="M50" s="1228"/>
    </row>
    <row r="51" spans="1:13" s="49" customFormat="1" ht="13.5" customHeight="1">
      <c r="A51" s="577"/>
      <c r="B51" s="165" t="s">
        <v>1137</v>
      </c>
      <c r="C51" s="136" t="s">
        <v>697</v>
      </c>
      <c r="D51" s="48" t="s">
        <v>5</v>
      </c>
      <c r="E51" s="32">
        <v>1</v>
      </c>
      <c r="F51" s="48">
        <v>0.12</v>
      </c>
      <c r="G51" s="124">
        <v>188.91658519905599</v>
      </c>
      <c r="H51" s="33">
        <f>I3</f>
        <v>0</v>
      </c>
      <c r="I51" s="77">
        <f t="shared" si="5"/>
        <v>188.91658519905599</v>
      </c>
      <c r="J51" s="289" t="s">
        <v>3874</v>
      </c>
      <c r="K51" s="149">
        <f t="shared" si="1"/>
        <v>1133.4995111943358</v>
      </c>
      <c r="L51" s="279">
        <f t="shared" si="2"/>
        <v>396.72482891801758</v>
      </c>
      <c r="M51" s="1229"/>
    </row>
    <row r="52" spans="1:13" s="49" customFormat="1" ht="13.5" customHeight="1">
      <c r="A52" s="577"/>
      <c r="B52" s="165" t="s">
        <v>1138</v>
      </c>
      <c r="C52" s="136" t="s">
        <v>698</v>
      </c>
      <c r="D52" s="48" t="s">
        <v>5</v>
      </c>
      <c r="E52" s="32">
        <v>1</v>
      </c>
      <c r="F52" s="48">
        <v>0.13</v>
      </c>
      <c r="G52" s="124">
        <v>191.86840684279125</v>
      </c>
      <c r="H52" s="33">
        <f>I3</f>
        <v>0</v>
      </c>
      <c r="I52" s="77">
        <f t="shared" si="5"/>
        <v>191.86840684279125</v>
      </c>
      <c r="J52" s="289" t="s">
        <v>3874</v>
      </c>
      <c r="K52" s="149">
        <f t="shared" si="1"/>
        <v>1151.2104410567474</v>
      </c>
      <c r="L52" s="279">
        <f t="shared" si="2"/>
        <v>402.92365436986165</v>
      </c>
      <c r="M52" s="1229"/>
    </row>
    <row r="53" spans="1:13" s="49" customFormat="1" ht="13.5" customHeight="1">
      <c r="A53" s="577"/>
      <c r="B53" s="165" t="s">
        <v>1139</v>
      </c>
      <c r="C53" s="136" t="s">
        <v>699</v>
      </c>
      <c r="D53" s="48" t="s">
        <v>5</v>
      </c>
      <c r="E53" s="32">
        <v>1</v>
      </c>
      <c r="F53" s="48">
        <v>0.14000000000000001</v>
      </c>
      <c r="G53" s="124">
        <v>197.77205013026173</v>
      </c>
      <c r="H53" s="33">
        <f>I3</f>
        <v>0</v>
      </c>
      <c r="I53" s="77">
        <f t="shared" si="5"/>
        <v>197.77205013026173</v>
      </c>
      <c r="J53" s="289" t="s">
        <v>3874</v>
      </c>
      <c r="K53" s="149">
        <f t="shared" si="1"/>
        <v>1186.6323007815704</v>
      </c>
      <c r="L53" s="279">
        <f t="shared" si="2"/>
        <v>415.32130527354968</v>
      </c>
      <c r="M53" s="1229"/>
    </row>
    <row r="54" spans="1:13" s="49" customFormat="1" ht="13.5" customHeight="1">
      <c r="A54" s="577"/>
      <c r="B54" s="165" t="s">
        <v>1140</v>
      </c>
      <c r="C54" s="136" t="s">
        <v>700</v>
      </c>
      <c r="D54" s="48" t="s">
        <v>5</v>
      </c>
      <c r="E54" s="32">
        <v>1</v>
      </c>
      <c r="F54" s="48">
        <v>0.16</v>
      </c>
      <c r="G54" s="124">
        <v>203.67569341773228</v>
      </c>
      <c r="H54" s="33">
        <f>I3</f>
        <v>0</v>
      </c>
      <c r="I54" s="77">
        <f t="shared" si="5"/>
        <v>203.67569341773228</v>
      </c>
      <c r="J54" s="289" t="s">
        <v>3874</v>
      </c>
      <c r="K54" s="149">
        <f t="shared" si="1"/>
        <v>1222.0541605063936</v>
      </c>
      <c r="L54" s="279">
        <f t="shared" si="2"/>
        <v>427.71895617723777</v>
      </c>
      <c r="M54" s="1229"/>
    </row>
    <row r="55" spans="1:13" s="49" customFormat="1" ht="13.5" customHeight="1">
      <c r="A55" s="577"/>
      <c r="B55" s="165" t="s">
        <v>1141</v>
      </c>
      <c r="C55" s="136" t="s">
        <v>701</v>
      </c>
      <c r="D55" s="48" t="s">
        <v>5</v>
      </c>
      <c r="E55" s="32">
        <v>1</v>
      </c>
      <c r="F55" s="48">
        <v>0.16</v>
      </c>
      <c r="G55" s="124">
        <v>200.72387177399705</v>
      </c>
      <c r="H55" s="33">
        <f>I3</f>
        <v>0</v>
      </c>
      <c r="I55" s="77">
        <f t="shared" si="5"/>
        <v>200.72387177399705</v>
      </c>
      <c r="J55" s="289" t="s">
        <v>3874</v>
      </c>
      <c r="K55" s="149">
        <f t="shared" si="1"/>
        <v>1204.3432306439822</v>
      </c>
      <c r="L55" s="279">
        <f t="shared" si="2"/>
        <v>421.52013072539381</v>
      </c>
      <c r="M55" s="1229"/>
    </row>
    <row r="56" spans="1:13" s="49" customFormat="1" ht="13.5" customHeight="1">
      <c r="A56" s="577"/>
      <c r="B56" s="165" t="s">
        <v>1142</v>
      </c>
      <c r="C56" s="136" t="s">
        <v>702</v>
      </c>
      <c r="D56" s="48" t="s">
        <v>5</v>
      </c>
      <c r="E56" s="32">
        <v>1</v>
      </c>
      <c r="F56" s="48">
        <v>0.18</v>
      </c>
      <c r="G56" s="124">
        <v>203.67569341773228</v>
      </c>
      <c r="H56" s="33">
        <f>I3</f>
        <v>0</v>
      </c>
      <c r="I56" s="77">
        <f t="shared" si="5"/>
        <v>203.67569341773228</v>
      </c>
      <c r="J56" s="289" t="s">
        <v>3874</v>
      </c>
      <c r="K56" s="149">
        <f t="shared" si="1"/>
        <v>1222.0541605063936</v>
      </c>
      <c r="L56" s="279">
        <f t="shared" si="2"/>
        <v>427.71895617723777</v>
      </c>
      <c r="M56" s="1229"/>
    </row>
    <row r="57" spans="1:13" s="49" customFormat="1" ht="13.5" customHeight="1">
      <c r="A57" s="577"/>
      <c r="B57" s="165" t="s">
        <v>1143</v>
      </c>
      <c r="C57" s="136" t="s">
        <v>703</v>
      </c>
      <c r="D57" s="48" t="s">
        <v>5</v>
      </c>
      <c r="E57" s="32">
        <v>1</v>
      </c>
      <c r="F57" s="48">
        <v>0.19</v>
      </c>
      <c r="G57" s="124">
        <v>209.57933670520268</v>
      </c>
      <c r="H57" s="33">
        <f>I3</f>
        <v>0</v>
      </c>
      <c r="I57" s="77">
        <f t="shared" si="5"/>
        <v>209.57933670520268</v>
      </c>
      <c r="J57" s="289" t="s">
        <v>3874</v>
      </c>
      <c r="K57" s="149">
        <f t="shared" si="1"/>
        <v>1257.4760202312161</v>
      </c>
      <c r="L57" s="279">
        <f t="shared" si="2"/>
        <v>440.11660708092563</v>
      </c>
      <c r="M57" s="1229"/>
    </row>
    <row r="58" spans="1:13" s="49" customFormat="1" ht="13.5" customHeight="1">
      <c r="A58" s="577"/>
      <c r="B58" s="165" t="s">
        <v>1144</v>
      </c>
      <c r="C58" s="136" t="s">
        <v>704</v>
      </c>
      <c r="D58" s="48" t="s">
        <v>5</v>
      </c>
      <c r="E58" s="32">
        <v>1</v>
      </c>
      <c r="F58" s="48">
        <v>0.21</v>
      </c>
      <c r="G58" s="124">
        <v>212.53115834893799</v>
      </c>
      <c r="H58" s="33">
        <f>I3</f>
        <v>0</v>
      </c>
      <c r="I58" s="77">
        <f t="shared" si="5"/>
        <v>212.53115834893799</v>
      </c>
      <c r="J58" s="289" t="s">
        <v>3874</v>
      </c>
      <c r="K58" s="149">
        <f t="shared" si="1"/>
        <v>1275.186950093628</v>
      </c>
      <c r="L58" s="279">
        <f t="shared" si="2"/>
        <v>446.31543253276982</v>
      </c>
      <c r="M58" s="1229"/>
    </row>
    <row r="59" spans="1:13" s="49" customFormat="1" ht="13.5" customHeight="1">
      <c r="A59" s="577"/>
      <c r="B59" s="165" t="s">
        <v>1145</v>
      </c>
      <c r="C59" s="136" t="s">
        <v>705</v>
      </c>
      <c r="D59" s="48" t="s">
        <v>5</v>
      </c>
      <c r="E59" s="32">
        <v>1</v>
      </c>
      <c r="F59" s="48">
        <v>0.25</v>
      </c>
      <c r="G59" s="124">
        <v>224.33844492387902</v>
      </c>
      <c r="H59" s="33">
        <f>I3</f>
        <v>0</v>
      </c>
      <c r="I59" s="77">
        <f t="shared" si="5"/>
        <v>224.33844492387902</v>
      </c>
      <c r="J59" s="289" t="s">
        <v>3874</v>
      </c>
      <c r="K59" s="149">
        <f t="shared" si="1"/>
        <v>1346.0306695432741</v>
      </c>
      <c r="L59" s="279">
        <f t="shared" si="2"/>
        <v>471.110734340146</v>
      </c>
      <c r="M59" s="1229"/>
    </row>
    <row r="60" spans="1:13" s="49" customFormat="1" ht="13.5" customHeight="1">
      <c r="A60" s="577"/>
      <c r="B60" s="165" t="s">
        <v>1146</v>
      </c>
      <c r="C60" s="136" t="s">
        <v>706</v>
      </c>
      <c r="D60" s="48" t="s">
        <v>5</v>
      </c>
      <c r="E60" s="32">
        <v>1</v>
      </c>
      <c r="F60" s="48">
        <v>0.19</v>
      </c>
      <c r="G60" s="124">
        <v>203.67569341773228</v>
      </c>
      <c r="H60" s="33">
        <f>I3</f>
        <v>0</v>
      </c>
      <c r="I60" s="77">
        <f t="shared" si="5"/>
        <v>203.67569341773228</v>
      </c>
      <c r="J60" s="289" t="s">
        <v>3874</v>
      </c>
      <c r="K60" s="149">
        <f t="shared" si="1"/>
        <v>1222.0541605063936</v>
      </c>
      <c r="L60" s="279">
        <f t="shared" si="2"/>
        <v>427.71895617723777</v>
      </c>
      <c r="M60" s="1229"/>
    </row>
    <row r="61" spans="1:13" s="49" customFormat="1" ht="13.5" customHeight="1">
      <c r="A61" s="577"/>
      <c r="B61" s="165" t="s">
        <v>1147</v>
      </c>
      <c r="C61" s="136" t="s">
        <v>707</v>
      </c>
      <c r="D61" s="48" t="s">
        <v>5</v>
      </c>
      <c r="E61" s="32">
        <v>1</v>
      </c>
      <c r="F61" s="48">
        <v>0.22</v>
      </c>
      <c r="G61" s="124">
        <v>212.53115834893799</v>
      </c>
      <c r="H61" s="33">
        <f>I3</f>
        <v>0</v>
      </c>
      <c r="I61" s="77">
        <f t="shared" si="5"/>
        <v>212.53115834893799</v>
      </c>
      <c r="J61" s="289" t="s">
        <v>3874</v>
      </c>
      <c r="K61" s="149">
        <f t="shared" si="1"/>
        <v>1275.186950093628</v>
      </c>
      <c r="L61" s="279">
        <f t="shared" si="2"/>
        <v>446.31543253276982</v>
      </c>
      <c r="M61" s="1229"/>
    </row>
    <row r="62" spans="1:13" s="49" customFormat="1" ht="13.5" customHeight="1">
      <c r="A62" s="577"/>
      <c r="B62" s="165" t="s">
        <v>1148</v>
      </c>
      <c r="C62" s="136" t="s">
        <v>708</v>
      </c>
      <c r="D62" s="48" t="s">
        <v>5</v>
      </c>
      <c r="E62" s="32">
        <v>1</v>
      </c>
      <c r="F62" s="48">
        <v>0.24</v>
      </c>
      <c r="G62" s="124">
        <v>215.48297999267322</v>
      </c>
      <c r="H62" s="33">
        <f>I3</f>
        <v>0</v>
      </c>
      <c r="I62" s="77">
        <f t="shared" si="5"/>
        <v>215.48297999267322</v>
      </c>
      <c r="J62" s="289" t="s">
        <v>3874</v>
      </c>
      <c r="K62" s="149">
        <f t="shared" si="1"/>
        <v>1292.8978799560393</v>
      </c>
      <c r="L62" s="279">
        <f t="shared" si="2"/>
        <v>452.51425798461378</v>
      </c>
      <c r="M62" s="1229"/>
    </row>
    <row r="63" spans="1:13" s="49" customFormat="1" ht="13.5" customHeight="1">
      <c r="A63" s="577"/>
      <c r="B63" s="165" t="s">
        <v>1149</v>
      </c>
      <c r="C63" s="136" t="s">
        <v>709</v>
      </c>
      <c r="D63" s="48" t="s">
        <v>5</v>
      </c>
      <c r="E63" s="32">
        <v>1</v>
      </c>
      <c r="F63" s="48">
        <v>0.26</v>
      </c>
      <c r="G63" s="124">
        <v>224.33844492387902</v>
      </c>
      <c r="H63" s="33">
        <f>I3</f>
        <v>0</v>
      </c>
      <c r="I63" s="77">
        <f t="shared" si="5"/>
        <v>224.33844492387902</v>
      </c>
      <c r="J63" s="289" t="s">
        <v>3874</v>
      </c>
      <c r="K63" s="149">
        <f t="shared" si="1"/>
        <v>1346.0306695432741</v>
      </c>
      <c r="L63" s="279">
        <f t="shared" si="2"/>
        <v>471.110734340146</v>
      </c>
      <c r="M63" s="1229"/>
    </row>
    <row r="64" spans="1:13" s="49" customFormat="1" ht="13.5" customHeight="1">
      <c r="A64" s="577"/>
      <c r="B64" s="91" t="s">
        <v>1150</v>
      </c>
      <c r="C64" s="136" t="s">
        <v>710</v>
      </c>
      <c r="D64" s="48" t="s">
        <v>5</v>
      </c>
      <c r="E64" s="32">
        <v>1</v>
      </c>
      <c r="F64" s="48">
        <v>0.3</v>
      </c>
      <c r="G64" s="124">
        <v>233.1939098550848</v>
      </c>
      <c r="H64" s="33">
        <f>I3</f>
        <v>0</v>
      </c>
      <c r="I64" s="77">
        <f t="shared" si="5"/>
        <v>233.1939098550848</v>
      </c>
      <c r="J64" s="289" t="s">
        <v>3874</v>
      </c>
      <c r="K64" s="149">
        <f t="shared" si="1"/>
        <v>1399.1634591305087</v>
      </c>
      <c r="L64" s="279">
        <f t="shared" si="2"/>
        <v>489.7072106956781</v>
      </c>
      <c r="M64" s="1230"/>
    </row>
    <row r="65" spans="1:13" s="49" customFormat="1" ht="28.5" customHeight="1">
      <c r="A65" s="584"/>
      <c r="B65" s="519"/>
      <c r="C65" s="702"/>
      <c r="D65" s="1217"/>
      <c r="E65" s="1217"/>
      <c r="F65" s="1217"/>
      <c r="G65" s="126"/>
      <c r="H65" s="126"/>
      <c r="I65" s="126"/>
      <c r="J65" s="126"/>
      <c r="K65" s="126"/>
      <c r="L65" s="126"/>
      <c r="M65" s="519"/>
    </row>
  </sheetData>
  <mergeCells count="15">
    <mergeCell ref="A2:A3"/>
    <mergeCell ref="B2:B3"/>
    <mergeCell ref="C2:C3"/>
    <mergeCell ref="D65:F65"/>
    <mergeCell ref="M31:M41"/>
    <mergeCell ref="M50:M64"/>
    <mergeCell ref="M42:M49"/>
    <mergeCell ref="B1:C1"/>
    <mergeCell ref="D1:M1"/>
    <mergeCell ref="B4:M4"/>
    <mergeCell ref="I3:L3"/>
    <mergeCell ref="D2:D3"/>
    <mergeCell ref="E2:E3"/>
    <mergeCell ref="F2:F3"/>
    <mergeCell ref="G2:G3"/>
  </mergeCells>
  <hyperlinks>
    <hyperlink ref="M2" location="Оглавление!A1" display="Оглавление &gt;&gt;&gt;&gt;"/>
    <hyperlink ref="M3" location="Фотооглавление!A2" display="Фотооглавление &gt;&gt;&gt;&gt;"/>
  </hyperlinks>
  <pageMargins left="0" right="0" top="0" bottom="0" header="0" footer="0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9900"/>
    <outlinePr summaryBelow="0" summaryRight="0"/>
    <pageSetUpPr autoPageBreaks="0"/>
  </sheetPr>
  <dimension ref="A1:K99"/>
  <sheetViews>
    <sheetView showGridLines="0" workbookViewId="0">
      <pane ySplit="3" topLeftCell="A4" activePane="bottomLeft" state="frozen"/>
      <selection pane="bottomLeft" activeCell="H2" sqref="A2:XFD2"/>
    </sheetView>
  </sheetViews>
  <sheetFormatPr defaultRowHeight="11.25"/>
  <cols>
    <col min="1" max="1" width="2" style="441" customWidth="1"/>
    <col min="2" max="2" width="17.85546875" style="442" customWidth="1"/>
    <col min="3" max="3" width="51.85546875" style="441" customWidth="1"/>
    <col min="4" max="4" width="3.140625" style="442" customWidth="1"/>
    <col min="5" max="5" width="4" style="442" customWidth="1"/>
    <col min="6" max="6" width="5.28515625" style="443" customWidth="1"/>
    <col min="7" max="7" width="6.7109375" style="453" customWidth="1"/>
    <col min="8" max="8" width="0.140625" style="442" customWidth="1"/>
    <col min="9" max="9" width="9.42578125" style="442" customWidth="1"/>
    <col min="10" max="10" width="25.5703125" style="441" customWidth="1"/>
    <col min="11" max="11" width="4" style="444" customWidth="1"/>
    <col min="12" max="16384" width="9.140625" style="444"/>
  </cols>
  <sheetData>
    <row r="1" spans="1:11" s="1" customFormat="1" ht="75" customHeight="1">
      <c r="A1" s="494"/>
      <c r="B1" s="1139"/>
      <c r="C1" s="1139"/>
      <c r="D1" s="1176" t="s">
        <v>3840</v>
      </c>
      <c r="E1" s="1177"/>
      <c r="F1" s="1177"/>
      <c r="G1" s="1177"/>
      <c r="H1" s="1177"/>
      <c r="I1" s="1177"/>
      <c r="J1" s="1178"/>
      <c r="K1" s="444"/>
    </row>
    <row r="2" spans="1:11" s="7" customFormat="1" ht="36.75" customHeight="1">
      <c r="A2" s="1169" t="s">
        <v>0</v>
      </c>
      <c r="B2" s="1113" t="s">
        <v>1</v>
      </c>
      <c r="C2" s="1113" t="s">
        <v>2</v>
      </c>
      <c r="D2" s="1034" t="s">
        <v>3</v>
      </c>
      <c r="E2" s="1034" t="s">
        <v>76</v>
      </c>
      <c r="F2" s="1035" t="s">
        <v>687</v>
      </c>
      <c r="G2" s="1231" t="s">
        <v>99</v>
      </c>
      <c r="H2" s="635"/>
      <c r="I2" s="635" t="s">
        <v>107</v>
      </c>
      <c r="J2" s="711" t="s">
        <v>123</v>
      </c>
      <c r="K2" s="462"/>
    </row>
    <row r="3" spans="1:11" s="7" customFormat="1" ht="32.25" customHeight="1" thickBot="1">
      <c r="A3" s="1170"/>
      <c r="B3" s="1114"/>
      <c r="C3" s="1114"/>
      <c r="D3" s="1034"/>
      <c r="E3" s="1034"/>
      <c r="F3" s="1035"/>
      <c r="G3" s="1231"/>
      <c r="H3" s="633"/>
      <c r="I3" s="693">
        <f>Оглавление!D3</f>
        <v>0</v>
      </c>
      <c r="J3" s="711" t="s">
        <v>1678</v>
      </c>
      <c r="K3" s="462"/>
    </row>
    <row r="4" spans="1:11" s="5" customFormat="1" ht="30.75" customHeight="1" thickBot="1">
      <c r="A4" s="643"/>
      <c r="B4" s="1103" t="s">
        <v>97</v>
      </c>
      <c r="C4" s="1107"/>
      <c r="D4" s="1106"/>
      <c r="E4" s="1106"/>
      <c r="F4" s="1106"/>
      <c r="G4" s="1106"/>
      <c r="H4" s="1107"/>
      <c r="I4" s="1107"/>
      <c r="J4" s="1107"/>
      <c r="K4" s="463"/>
    </row>
    <row r="5" spans="1:11" s="4" customFormat="1" ht="46.5" customHeight="1">
      <c r="A5" s="641"/>
      <c r="B5" s="840" t="s">
        <v>1770</v>
      </c>
      <c r="C5" s="841" t="s">
        <v>1772</v>
      </c>
      <c r="D5" s="840" t="s">
        <v>5</v>
      </c>
      <c r="E5" s="842">
        <v>100</v>
      </c>
      <c r="F5" s="843">
        <v>0.51</v>
      </c>
      <c r="G5" s="844">
        <v>2.4359999999999999</v>
      </c>
      <c r="H5" s="137">
        <f>I3</f>
        <v>0</v>
      </c>
      <c r="I5" s="860">
        <f t="shared" ref="I5:I36" si="0">G5*(1-H5)</f>
        <v>2.4359999999999999</v>
      </c>
      <c r="J5" s="254"/>
      <c r="K5" s="24"/>
    </row>
    <row r="6" spans="1:11" s="4" customFormat="1" ht="46.5" customHeight="1">
      <c r="A6" s="641"/>
      <c r="B6" s="429" t="s">
        <v>1771</v>
      </c>
      <c r="C6" s="428" t="s">
        <v>1773</v>
      </c>
      <c r="D6" s="429" t="s">
        <v>5</v>
      </c>
      <c r="E6" s="845">
        <v>100</v>
      </c>
      <c r="F6" s="44">
        <v>0.55000000000000004</v>
      </c>
      <c r="G6" s="846">
        <v>2.5287999999999999</v>
      </c>
      <c r="H6" s="43">
        <f>I3</f>
        <v>0</v>
      </c>
      <c r="I6" s="861">
        <f t="shared" si="0"/>
        <v>2.5287999999999999</v>
      </c>
      <c r="J6" s="255"/>
      <c r="K6" s="24"/>
    </row>
    <row r="7" spans="1:11" s="4" customFormat="1" ht="23.25" customHeight="1">
      <c r="A7" s="641"/>
      <c r="B7" s="369" t="s">
        <v>1277</v>
      </c>
      <c r="C7" s="368" t="s">
        <v>1492</v>
      </c>
      <c r="D7" s="369" t="s">
        <v>5</v>
      </c>
      <c r="E7" s="847">
        <v>100</v>
      </c>
      <c r="F7" s="848">
        <v>0.51</v>
      </c>
      <c r="G7" s="849">
        <v>7.871760000000001</v>
      </c>
      <c r="H7" s="33">
        <f>I3</f>
        <v>0</v>
      </c>
      <c r="I7" s="862">
        <f t="shared" si="0"/>
        <v>7.871760000000001</v>
      </c>
      <c r="J7" s="174"/>
      <c r="K7" s="24"/>
    </row>
    <row r="8" spans="1:11" s="4" customFormat="1" ht="23.25" customHeight="1">
      <c r="A8" s="641"/>
      <c r="B8" s="369" t="s">
        <v>2354</v>
      </c>
      <c r="C8" s="368" t="s">
        <v>2355</v>
      </c>
      <c r="D8" s="369" t="s">
        <v>5</v>
      </c>
      <c r="E8" s="847">
        <v>100</v>
      </c>
      <c r="F8" s="848">
        <v>0.51</v>
      </c>
      <c r="G8" s="849">
        <v>12.051936000000001</v>
      </c>
      <c r="H8" s="33">
        <f>I3</f>
        <v>0</v>
      </c>
      <c r="I8" s="862">
        <f t="shared" si="0"/>
        <v>12.051936000000001</v>
      </c>
      <c r="J8" s="174"/>
      <c r="K8" s="24"/>
    </row>
    <row r="9" spans="1:11" s="4" customFormat="1" ht="23.25" customHeight="1">
      <c r="A9" s="641"/>
      <c r="B9" s="369" t="s">
        <v>1769</v>
      </c>
      <c r="C9" s="368" t="s">
        <v>2353</v>
      </c>
      <c r="D9" s="369" t="s">
        <v>5</v>
      </c>
      <c r="E9" s="847">
        <v>100</v>
      </c>
      <c r="F9" s="848">
        <v>0.51</v>
      </c>
      <c r="G9" s="849">
        <v>12.162140639999999</v>
      </c>
      <c r="H9" s="33">
        <f>I3</f>
        <v>0</v>
      </c>
      <c r="I9" s="862">
        <f t="shared" si="0"/>
        <v>12.162140639999999</v>
      </c>
      <c r="J9" s="174"/>
      <c r="K9" s="24"/>
    </row>
    <row r="10" spans="1:11" s="4" customFormat="1" ht="23.25" customHeight="1">
      <c r="A10" s="641"/>
      <c r="B10" s="722" t="s">
        <v>577</v>
      </c>
      <c r="C10" s="721" t="s">
        <v>578</v>
      </c>
      <c r="D10" s="722" t="s">
        <v>5</v>
      </c>
      <c r="E10" s="850">
        <v>100</v>
      </c>
      <c r="F10" s="851">
        <v>0.51</v>
      </c>
      <c r="G10" s="852">
        <v>2.3779999999999997</v>
      </c>
      <c r="H10" s="47">
        <f>I3</f>
        <v>0</v>
      </c>
      <c r="I10" s="863">
        <f t="shared" si="0"/>
        <v>2.3779999999999997</v>
      </c>
      <c r="J10" s="256"/>
      <c r="K10" s="24"/>
    </row>
    <row r="11" spans="1:11" s="4" customFormat="1" ht="23.25" customHeight="1" thickBot="1">
      <c r="A11" s="641"/>
      <c r="B11" s="853" t="s">
        <v>579</v>
      </c>
      <c r="C11" s="854" t="s">
        <v>580</v>
      </c>
      <c r="D11" s="853" t="s">
        <v>5</v>
      </c>
      <c r="E11" s="855">
        <v>100</v>
      </c>
      <c r="F11" s="427">
        <v>0.55000000000000004</v>
      </c>
      <c r="G11" s="856">
        <v>2.9463999999999997</v>
      </c>
      <c r="H11" s="138">
        <f>I3</f>
        <v>0</v>
      </c>
      <c r="I11" s="864">
        <f t="shared" si="0"/>
        <v>2.9463999999999997</v>
      </c>
      <c r="J11" s="257"/>
      <c r="K11" s="24"/>
    </row>
    <row r="12" spans="1:11" s="4" customFormat="1" ht="14.25" customHeight="1">
      <c r="A12" s="641"/>
      <c r="B12" s="722" t="s">
        <v>688</v>
      </c>
      <c r="C12" s="721" t="s">
        <v>689</v>
      </c>
      <c r="D12" s="722" t="s">
        <v>5</v>
      </c>
      <c r="E12" s="850">
        <v>100</v>
      </c>
      <c r="F12" s="420">
        <v>0.8</v>
      </c>
      <c r="G12" s="852">
        <v>2.1692</v>
      </c>
      <c r="H12" s="47">
        <f>I3</f>
        <v>0</v>
      </c>
      <c r="I12" s="865">
        <f t="shared" si="0"/>
        <v>2.1692</v>
      </c>
      <c r="J12" s="8"/>
      <c r="K12" s="24"/>
    </row>
    <row r="13" spans="1:11" s="4" customFormat="1" ht="13.5" customHeight="1">
      <c r="A13" s="641"/>
      <c r="B13" s="369" t="s">
        <v>1275</v>
      </c>
      <c r="C13" s="368" t="s">
        <v>1276</v>
      </c>
      <c r="D13" s="369" t="s">
        <v>5</v>
      </c>
      <c r="E13" s="847">
        <v>100</v>
      </c>
      <c r="F13" s="39">
        <v>1.55</v>
      </c>
      <c r="G13" s="849">
        <v>4.3963999999999999</v>
      </c>
      <c r="H13" s="33">
        <f>I3</f>
        <v>0</v>
      </c>
      <c r="I13" s="866">
        <f t="shared" si="0"/>
        <v>4.3963999999999999</v>
      </c>
      <c r="J13" s="12"/>
      <c r="K13" s="24"/>
    </row>
    <row r="14" spans="1:11" s="4" customFormat="1" ht="13.5" customHeight="1">
      <c r="A14" s="641"/>
      <c r="B14" s="369" t="s">
        <v>1012</v>
      </c>
      <c r="C14" s="368" t="s">
        <v>1013</v>
      </c>
      <c r="D14" s="369" t="s">
        <v>5</v>
      </c>
      <c r="E14" s="847">
        <v>100</v>
      </c>
      <c r="F14" s="39">
        <v>1.55</v>
      </c>
      <c r="G14" s="849">
        <v>3.6656</v>
      </c>
      <c r="H14" s="33">
        <f>I3</f>
        <v>0</v>
      </c>
      <c r="I14" s="866">
        <f t="shared" si="0"/>
        <v>3.6656</v>
      </c>
      <c r="J14" s="12"/>
      <c r="K14" s="24"/>
    </row>
    <row r="15" spans="1:11" s="4" customFormat="1" ht="13.5" customHeight="1">
      <c r="A15" s="641"/>
      <c r="B15" s="369" t="s">
        <v>1129</v>
      </c>
      <c r="C15" s="368" t="s">
        <v>1130</v>
      </c>
      <c r="D15" s="369" t="s">
        <v>5</v>
      </c>
      <c r="E15" s="847">
        <v>100</v>
      </c>
      <c r="F15" s="39">
        <v>1.55</v>
      </c>
      <c r="G15" s="849">
        <v>3.8047999999999993</v>
      </c>
      <c r="H15" s="33">
        <f>I3</f>
        <v>0</v>
      </c>
      <c r="I15" s="866">
        <f t="shared" si="0"/>
        <v>3.8047999999999993</v>
      </c>
      <c r="J15" s="12"/>
      <c r="K15" s="24"/>
    </row>
    <row r="16" spans="1:11" s="4" customFormat="1" ht="13.5" customHeight="1">
      <c r="A16" s="641"/>
      <c r="B16" s="369" t="s">
        <v>1498</v>
      </c>
      <c r="C16" s="368" t="s">
        <v>1499</v>
      </c>
      <c r="D16" s="369" t="s">
        <v>5</v>
      </c>
      <c r="E16" s="847">
        <v>100</v>
      </c>
      <c r="F16" s="39">
        <v>1.55</v>
      </c>
      <c r="G16" s="849">
        <v>8.824622975999997</v>
      </c>
      <c r="H16" s="33">
        <f>I3</f>
        <v>0</v>
      </c>
      <c r="I16" s="866">
        <f t="shared" si="0"/>
        <v>8.824622975999997</v>
      </c>
      <c r="J16" s="12"/>
      <c r="K16" s="24"/>
    </row>
    <row r="17" spans="1:11" s="4" customFormat="1" ht="13.5" customHeight="1">
      <c r="A17" s="641"/>
      <c r="B17" s="369" t="s">
        <v>1280</v>
      </c>
      <c r="C17" s="368" t="s">
        <v>1281</v>
      </c>
      <c r="D17" s="369" t="s">
        <v>5</v>
      </c>
      <c r="E17" s="847">
        <v>100</v>
      </c>
      <c r="F17" s="39">
        <v>1.55</v>
      </c>
      <c r="G17" s="849">
        <v>4.8255999999999997</v>
      </c>
      <c r="H17" s="33">
        <f>I3</f>
        <v>0</v>
      </c>
      <c r="I17" s="866">
        <f t="shared" si="0"/>
        <v>4.8255999999999997</v>
      </c>
      <c r="J17" s="12"/>
      <c r="K17" s="24"/>
    </row>
    <row r="18" spans="1:11" s="4" customFormat="1" ht="13.5" customHeight="1">
      <c r="A18" s="641"/>
      <c r="B18" s="369" t="s">
        <v>581</v>
      </c>
      <c r="C18" s="368" t="s">
        <v>582</v>
      </c>
      <c r="D18" s="369" t="s">
        <v>5</v>
      </c>
      <c r="E18" s="847">
        <v>100</v>
      </c>
      <c r="F18" s="39">
        <v>1.55</v>
      </c>
      <c r="G18" s="849">
        <v>5.3823999999999996</v>
      </c>
      <c r="H18" s="33">
        <f>I3</f>
        <v>0</v>
      </c>
      <c r="I18" s="866">
        <f t="shared" si="0"/>
        <v>5.3823999999999996</v>
      </c>
      <c r="J18" s="12"/>
      <c r="K18" s="24"/>
    </row>
    <row r="19" spans="1:11" s="4" customFormat="1" ht="13.5" customHeight="1">
      <c r="A19" s="641"/>
      <c r="B19" s="369" t="s">
        <v>583</v>
      </c>
      <c r="C19" s="368" t="s">
        <v>584</v>
      </c>
      <c r="D19" s="369" t="s">
        <v>5</v>
      </c>
      <c r="E19" s="847">
        <v>100</v>
      </c>
      <c r="F19" s="848">
        <v>1.87</v>
      </c>
      <c r="G19" s="849">
        <v>6.09</v>
      </c>
      <c r="H19" s="33">
        <f>I3</f>
        <v>0</v>
      </c>
      <c r="I19" s="866">
        <f t="shared" si="0"/>
        <v>6.09</v>
      </c>
      <c r="J19" s="12"/>
      <c r="K19" s="24"/>
    </row>
    <row r="20" spans="1:11" s="5" customFormat="1" ht="13.5" customHeight="1">
      <c r="A20" s="641"/>
      <c r="B20" s="369" t="s">
        <v>585</v>
      </c>
      <c r="C20" s="368" t="s">
        <v>586</v>
      </c>
      <c r="D20" s="369" t="s">
        <v>5</v>
      </c>
      <c r="E20" s="847">
        <v>100</v>
      </c>
      <c r="F20" s="39">
        <v>2.1800000000000002</v>
      </c>
      <c r="G20" s="849">
        <v>6.2640000000000002</v>
      </c>
      <c r="H20" s="33">
        <f>I3</f>
        <v>0</v>
      </c>
      <c r="I20" s="866">
        <f t="shared" si="0"/>
        <v>6.2640000000000002</v>
      </c>
      <c r="J20" s="12"/>
      <c r="K20" s="463"/>
    </row>
    <row r="21" spans="1:11" s="4" customFormat="1" ht="13.5" customHeight="1">
      <c r="A21" s="641"/>
      <c r="B21" s="369" t="s">
        <v>1014</v>
      </c>
      <c r="C21" s="368" t="s">
        <v>655</v>
      </c>
      <c r="D21" s="369" t="s">
        <v>5</v>
      </c>
      <c r="E21" s="847">
        <v>100</v>
      </c>
      <c r="F21" s="39">
        <v>2.5</v>
      </c>
      <c r="G21" s="849">
        <v>7.0179999999999989</v>
      </c>
      <c r="H21" s="33">
        <f>I3</f>
        <v>0</v>
      </c>
      <c r="I21" s="866">
        <f t="shared" si="0"/>
        <v>7.0179999999999989</v>
      </c>
      <c r="J21" s="12"/>
      <c r="K21" s="24"/>
    </row>
    <row r="22" spans="1:11" s="4" customFormat="1" ht="13.5" customHeight="1">
      <c r="A22" s="641"/>
      <c r="B22" s="369" t="s">
        <v>1015</v>
      </c>
      <c r="C22" s="368" t="s">
        <v>656</v>
      </c>
      <c r="D22" s="369" t="s">
        <v>5</v>
      </c>
      <c r="E22" s="847">
        <v>100</v>
      </c>
      <c r="F22" s="39">
        <v>2.72</v>
      </c>
      <c r="G22" s="849">
        <v>7.8763999999999994</v>
      </c>
      <c r="H22" s="33">
        <f>I3</f>
        <v>0</v>
      </c>
      <c r="I22" s="866">
        <f t="shared" si="0"/>
        <v>7.8763999999999994</v>
      </c>
      <c r="J22" s="12"/>
      <c r="K22" s="24"/>
    </row>
    <row r="23" spans="1:11" s="4" customFormat="1" ht="13.5" customHeight="1">
      <c r="A23" s="641"/>
      <c r="B23" s="369" t="s">
        <v>1016</v>
      </c>
      <c r="C23" s="368" t="s">
        <v>657</v>
      </c>
      <c r="D23" s="369" t="s">
        <v>5</v>
      </c>
      <c r="E23" s="847">
        <v>100</v>
      </c>
      <c r="F23" s="39">
        <v>2.94</v>
      </c>
      <c r="G23" s="849">
        <v>8.7115999999999989</v>
      </c>
      <c r="H23" s="33">
        <f>I3</f>
        <v>0</v>
      </c>
      <c r="I23" s="866">
        <f t="shared" si="0"/>
        <v>8.7115999999999989</v>
      </c>
      <c r="J23" s="12"/>
      <c r="K23" s="24"/>
    </row>
    <row r="24" spans="1:11" s="5" customFormat="1" ht="13.5" customHeight="1">
      <c r="A24" s="641"/>
      <c r="B24" s="369" t="s">
        <v>1125</v>
      </c>
      <c r="C24" s="368" t="s">
        <v>658</v>
      </c>
      <c r="D24" s="369" t="s">
        <v>5</v>
      </c>
      <c r="E24" s="847">
        <v>100</v>
      </c>
      <c r="F24" s="39">
        <v>2.12</v>
      </c>
      <c r="G24" s="849">
        <v>6.8671999999999995</v>
      </c>
      <c r="H24" s="33">
        <f>I3</f>
        <v>0</v>
      </c>
      <c r="I24" s="866">
        <f t="shared" si="0"/>
        <v>6.8671999999999995</v>
      </c>
      <c r="J24" s="12"/>
      <c r="K24" s="463"/>
    </row>
    <row r="25" spans="1:11" s="5" customFormat="1" ht="13.5" customHeight="1">
      <c r="A25" s="641"/>
      <c r="B25" s="369" t="s">
        <v>1124</v>
      </c>
      <c r="C25" s="368" t="s">
        <v>659</v>
      </c>
      <c r="D25" s="369" t="s">
        <v>5</v>
      </c>
      <c r="E25" s="847">
        <v>100</v>
      </c>
      <c r="F25" s="39">
        <v>2.62</v>
      </c>
      <c r="G25" s="849">
        <v>8.4911999999999992</v>
      </c>
      <c r="H25" s="33">
        <f>I3</f>
        <v>0</v>
      </c>
      <c r="I25" s="866">
        <f t="shared" si="0"/>
        <v>8.4911999999999992</v>
      </c>
      <c r="J25" s="12"/>
      <c r="K25" s="463"/>
    </row>
    <row r="26" spans="1:11" s="5" customFormat="1" ht="13.5" customHeight="1">
      <c r="A26" s="641"/>
      <c r="B26" s="369" t="s">
        <v>587</v>
      </c>
      <c r="C26" s="368" t="s">
        <v>588</v>
      </c>
      <c r="D26" s="369" t="s">
        <v>5</v>
      </c>
      <c r="E26" s="847">
        <v>100</v>
      </c>
      <c r="F26" s="39">
        <v>3.1199999999999997</v>
      </c>
      <c r="G26" s="849">
        <v>10.764799999999999</v>
      </c>
      <c r="H26" s="33">
        <f>I3</f>
        <v>0</v>
      </c>
      <c r="I26" s="866">
        <f t="shared" si="0"/>
        <v>10.764799999999999</v>
      </c>
      <c r="J26" s="12"/>
      <c r="K26" s="463"/>
    </row>
    <row r="27" spans="1:11" s="5" customFormat="1" ht="13.5" customHeight="1">
      <c r="A27" s="641"/>
      <c r="B27" s="369" t="s">
        <v>1126</v>
      </c>
      <c r="C27" s="368" t="s">
        <v>660</v>
      </c>
      <c r="D27" s="369" t="s">
        <v>5</v>
      </c>
      <c r="E27" s="847">
        <v>100</v>
      </c>
      <c r="F27" s="39">
        <v>3.62</v>
      </c>
      <c r="G27" s="849">
        <v>11.530399999999998</v>
      </c>
      <c r="H27" s="33">
        <f>I3</f>
        <v>0</v>
      </c>
      <c r="I27" s="866">
        <f t="shared" si="0"/>
        <v>11.530399999999998</v>
      </c>
      <c r="J27" s="12"/>
      <c r="K27" s="463"/>
    </row>
    <row r="28" spans="1:11" s="5" customFormat="1" ht="13.5" customHeight="1">
      <c r="A28" s="641"/>
      <c r="B28" s="369" t="s">
        <v>2356</v>
      </c>
      <c r="C28" s="368" t="s">
        <v>2357</v>
      </c>
      <c r="D28" s="369" t="s">
        <v>5</v>
      </c>
      <c r="E28" s="847">
        <v>100</v>
      </c>
      <c r="F28" s="39">
        <v>3.62</v>
      </c>
      <c r="G28" s="849">
        <v>13.444399999999998</v>
      </c>
      <c r="H28" s="33">
        <f>I3</f>
        <v>0</v>
      </c>
      <c r="I28" s="866">
        <f t="shared" si="0"/>
        <v>13.444399999999998</v>
      </c>
      <c r="J28" s="12"/>
      <c r="K28" s="463"/>
    </row>
    <row r="29" spans="1:11" s="5" customFormat="1" ht="12" customHeight="1" thickBot="1">
      <c r="A29" s="641"/>
      <c r="B29" s="429" t="s">
        <v>589</v>
      </c>
      <c r="C29" s="428" t="s">
        <v>590</v>
      </c>
      <c r="D29" s="429" t="s">
        <v>5</v>
      </c>
      <c r="E29" s="845">
        <v>100</v>
      </c>
      <c r="F29" s="44">
        <v>4.8</v>
      </c>
      <c r="G29" s="846">
        <v>16.994</v>
      </c>
      <c r="H29" s="43">
        <f>I3</f>
        <v>0</v>
      </c>
      <c r="I29" s="867">
        <f t="shared" si="0"/>
        <v>16.994</v>
      </c>
      <c r="J29" s="15"/>
      <c r="K29" s="463"/>
    </row>
    <row r="30" spans="1:11" s="4" customFormat="1" ht="21.75" customHeight="1">
      <c r="A30" s="641"/>
      <c r="B30" s="840" t="s">
        <v>591</v>
      </c>
      <c r="C30" s="841" t="s">
        <v>592</v>
      </c>
      <c r="D30" s="840" t="s">
        <v>5</v>
      </c>
      <c r="E30" s="842">
        <v>100</v>
      </c>
      <c r="F30" s="410">
        <v>0.25030000000000002</v>
      </c>
      <c r="G30" s="844">
        <v>0.81199999999999994</v>
      </c>
      <c r="H30" s="137">
        <f>I3</f>
        <v>0</v>
      </c>
      <c r="I30" s="868">
        <f t="shared" si="0"/>
        <v>0.81199999999999994</v>
      </c>
      <c r="J30" s="217"/>
      <c r="K30" s="24"/>
    </row>
    <row r="31" spans="1:11" s="4" customFormat="1" ht="21.75" customHeight="1">
      <c r="A31" s="641"/>
      <c r="B31" s="369" t="s">
        <v>593</v>
      </c>
      <c r="C31" s="368" t="s">
        <v>594</v>
      </c>
      <c r="D31" s="369" t="s">
        <v>5</v>
      </c>
      <c r="E31" s="847">
        <v>100</v>
      </c>
      <c r="F31" s="39">
        <v>0.52</v>
      </c>
      <c r="G31" s="849">
        <v>1.7283999999999999</v>
      </c>
      <c r="H31" s="33">
        <f>I3</f>
        <v>0</v>
      </c>
      <c r="I31" s="866">
        <f t="shared" si="0"/>
        <v>1.7283999999999999</v>
      </c>
      <c r="J31" s="221"/>
      <c r="K31" s="24"/>
    </row>
    <row r="32" spans="1:11" s="4" customFormat="1" ht="21.75" customHeight="1">
      <c r="A32" s="641"/>
      <c r="B32" s="369" t="s">
        <v>595</v>
      </c>
      <c r="C32" s="368" t="s">
        <v>596</v>
      </c>
      <c r="D32" s="369" t="s">
        <v>5</v>
      </c>
      <c r="E32" s="847">
        <v>100</v>
      </c>
      <c r="F32" s="39">
        <v>1.1599999999999999</v>
      </c>
      <c r="G32" s="849">
        <v>3.3291999999999997</v>
      </c>
      <c r="H32" s="33">
        <f>I3</f>
        <v>0</v>
      </c>
      <c r="I32" s="866">
        <f t="shared" si="0"/>
        <v>3.3291999999999997</v>
      </c>
      <c r="J32" s="221"/>
      <c r="K32" s="24"/>
    </row>
    <row r="33" spans="1:11" s="4" customFormat="1" ht="21.75" customHeight="1" thickBot="1">
      <c r="A33" s="641"/>
      <c r="B33" s="853" t="s">
        <v>597</v>
      </c>
      <c r="C33" s="854" t="s">
        <v>598</v>
      </c>
      <c r="D33" s="853" t="s">
        <v>5</v>
      </c>
      <c r="E33" s="855">
        <v>100</v>
      </c>
      <c r="F33" s="427">
        <v>1.73</v>
      </c>
      <c r="G33" s="856">
        <v>4.8835999999999995</v>
      </c>
      <c r="H33" s="138">
        <f>I3</f>
        <v>0</v>
      </c>
      <c r="I33" s="869">
        <f t="shared" si="0"/>
        <v>4.8835999999999995</v>
      </c>
      <c r="J33" s="218"/>
      <c r="K33" s="24"/>
    </row>
    <row r="34" spans="1:11" s="24" customFormat="1" ht="20.25" customHeight="1">
      <c r="A34" s="641"/>
      <c r="B34" s="722" t="s">
        <v>599</v>
      </c>
      <c r="C34" s="721" t="s">
        <v>600</v>
      </c>
      <c r="D34" s="722" t="s">
        <v>5</v>
      </c>
      <c r="E34" s="850">
        <v>100</v>
      </c>
      <c r="F34" s="420">
        <v>0.3</v>
      </c>
      <c r="G34" s="852">
        <v>1.7747999999999999</v>
      </c>
      <c r="H34" s="47">
        <f>I3</f>
        <v>0</v>
      </c>
      <c r="I34" s="865">
        <f t="shared" si="0"/>
        <v>1.7747999999999999</v>
      </c>
      <c r="J34" s="127"/>
    </row>
    <row r="35" spans="1:11" s="24" customFormat="1" ht="20.25" customHeight="1">
      <c r="A35" s="641"/>
      <c r="B35" s="369" t="s">
        <v>601</v>
      </c>
      <c r="C35" s="368" t="s">
        <v>602</v>
      </c>
      <c r="D35" s="369" t="s">
        <v>5</v>
      </c>
      <c r="E35" s="847">
        <v>100</v>
      </c>
      <c r="F35" s="39">
        <v>0.6</v>
      </c>
      <c r="G35" s="849">
        <v>3.4799999999999995</v>
      </c>
      <c r="H35" s="33">
        <f>I3</f>
        <v>0</v>
      </c>
      <c r="I35" s="866">
        <f t="shared" si="0"/>
        <v>3.4799999999999995</v>
      </c>
      <c r="J35" s="21"/>
    </row>
    <row r="36" spans="1:11" s="24" customFormat="1" ht="20.25" customHeight="1">
      <c r="A36" s="641"/>
      <c r="B36" s="369" t="s">
        <v>603</v>
      </c>
      <c r="C36" s="368" t="s">
        <v>604</v>
      </c>
      <c r="D36" s="369" t="s">
        <v>5</v>
      </c>
      <c r="E36" s="847">
        <v>100</v>
      </c>
      <c r="F36" s="39">
        <v>1</v>
      </c>
      <c r="G36" s="849">
        <v>5.3823999999999996</v>
      </c>
      <c r="H36" s="33">
        <f>I3</f>
        <v>0</v>
      </c>
      <c r="I36" s="866">
        <f t="shared" si="0"/>
        <v>5.3823999999999996</v>
      </c>
      <c r="J36" s="21"/>
    </row>
    <row r="37" spans="1:11" s="24" customFormat="1" ht="20.25" customHeight="1" thickBot="1">
      <c r="A37" s="641"/>
      <c r="B37" s="429" t="s">
        <v>1298</v>
      </c>
      <c r="C37" s="428" t="s">
        <v>1011</v>
      </c>
      <c r="D37" s="429" t="s">
        <v>5</v>
      </c>
      <c r="E37" s="845">
        <v>100</v>
      </c>
      <c r="F37" s="44">
        <v>1.9</v>
      </c>
      <c r="G37" s="846">
        <v>9.4307999999999996</v>
      </c>
      <c r="H37" s="43">
        <f>I3</f>
        <v>0</v>
      </c>
      <c r="I37" s="867">
        <f t="shared" ref="I37:I68" si="1">G37*(1-H37)</f>
        <v>9.4307999999999996</v>
      </c>
      <c r="J37" s="25"/>
    </row>
    <row r="38" spans="1:11" s="24" customFormat="1" ht="18" customHeight="1">
      <c r="A38" s="641"/>
      <c r="B38" s="840" t="s">
        <v>605</v>
      </c>
      <c r="C38" s="841" t="s">
        <v>606</v>
      </c>
      <c r="D38" s="840" t="s">
        <v>5</v>
      </c>
      <c r="E38" s="842">
        <v>100</v>
      </c>
      <c r="F38" s="410">
        <v>1.2</v>
      </c>
      <c r="G38" s="844">
        <v>5.9159999999999995</v>
      </c>
      <c r="H38" s="137">
        <f>I3</f>
        <v>0</v>
      </c>
      <c r="I38" s="868">
        <f t="shared" si="1"/>
        <v>5.9159999999999995</v>
      </c>
      <c r="J38" s="222"/>
    </row>
    <row r="39" spans="1:11" s="24" customFormat="1" ht="18" customHeight="1">
      <c r="A39" s="641"/>
      <c r="B39" s="369" t="s">
        <v>607</v>
      </c>
      <c r="C39" s="368" t="s">
        <v>608</v>
      </c>
      <c r="D39" s="369" t="s">
        <v>5</v>
      </c>
      <c r="E39" s="847">
        <v>100</v>
      </c>
      <c r="F39" s="39">
        <v>2.2999999999999998</v>
      </c>
      <c r="G39" s="849">
        <v>12.029199999999998</v>
      </c>
      <c r="H39" s="33">
        <f>I3</f>
        <v>0</v>
      </c>
      <c r="I39" s="866">
        <f t="shared" si="1"/>
        <v>12.029199999999998</v>
      </c>
      <c r="J39" s="223"/>
    </row>
    <row r="40" spans="1:11" s="24" customFormat="1" ht="18" customHeight="1">
      <c r="A40" s="641"/>
      <c r="B40" s="369" t="s">
        <v>609</v>
      </c>
      <c r="C40" s="368" t="s">
        <v>610</v>
      </c>
      <c r="D40" s="369" t="s">
        <v>5</v>
      </c>
      <c r="E40" s="847">
        <v>100</v>
      </c>
      <c r="F40" s="39">
        <v>4</v>
      </c>
      <c r="G40" s="849">
        <v>24.557200000000002</v>
      </c>
      <c r="H40" s="33">
        <f>I3</f>
        <v>0</v>
      </c>
      <c r="I40" s="866">
        <f t="shared" si="1"/>
        <v>24.557200000000002</v>
      </c>
      <c r="J40" s="223"/>
    </row>
    <row r="41" spans="1:11" s="24" customFormat="1" ht="18" customHeight="1" thickBot="1">
      <c r="A41" s="641"/>
      <c r="B41" s="853" t="s">
        <v>611</v>
      </c>
      <c r="C41" s="854" t="s">
        <v>612</v>
      </c>
      <c r="D41" s="853" t="s">
        <v>5</v>
      </c>
      <c r="E41" s="855">
        <v>100</v>
      </c>
      <c r="F41" s="427">
        <v>5.5</v>
      </c>
      <c r="G41" s="856">
        <v>33.976399999999998</v>
      </c>
      <c r="H41" s="138">
        <f>I3</f>
        <v>0</v>
      </c>
      <c r="I41" s="869">
        <f t="shared" si="1"/>
        <v>33.976399999999998</v>
      </c>
      <c r="J41" s="224"/>
    </row>
    <row r="42" spans="1:11" s="24" customFormat="1" ht="19.5" customHeight="1">
      <c r="A42" s="641"/>
      <c r="B42" s="722" t="s">
        <v>613</v>
      </c>
      <c r="C42" s="721" t="s">
        <v>614</v>
      </c>
      <c r="D42" s="722" t="s">
        <v>5</v>
      </c>
      <c r="E42" s="850">
        <v>100</v>
      </c>
      <c r="F42" s="420">
        <v>0.125</v>
      </c>
      <c r="G42" s="852">
        <v>0.60319999999999996</v>
      </c>
      <c r="H42" s="47">
        <f>I3</f>
        <v>0</v>
      </c>
      <c r="I42" s="865">
        <f t="shared" si="1"/>
        <v>0.60319999999999996</v>
      </c>
      <c r="J42" s="127"/>
    </row>
    <row r="43" spans="1:11" s="4" customFormat="1" ht="19.5" customHeight="1">
      <c r="A43" s="641"/>
      <c r="B43" s="369" t="s">
        <v>615</v>
      </c>
      <c r="C43" s="368" t="s">
        <v>616</v>
      </c>
      <c r="D43" s="369" t="s">
        <v>5</v>
      </c>
      <c r="E43" s="847">
        <v>100</v>
      </c>
      <c r="F43" s="39">
        <v>0.29499999999999998</v>
      </c>
      <c r="G43" s="849">
        <v>0.67279999999999995</v>
      </c>
      <c r="H43" s="33">
        <f>I3</f>
        <v>0</v>
      </c>
      <c r="I43" s="866">
        <f t="shared" si="1"/>
        <v>0.67279999999999995</v>
      </c>
      <c r="J43" s="12"/>
      <c r="K43" s="24"/>
    </row>
    <row r="44" spans="1:11" s="4" customFormat="1" ht="19.5" customHeight="1">
      <c r="A44" s="641"/>
      <c r="B44" s="369" t="s">
        <v>617</v>
      </c>
      <c r="C44" s="368" t="s">
        <v>618</v>
      </c>
      <c r="D44" s="369" t="s">
        <v>5</v>
      </c>
      <c r="E44" s="847">
        <v>100</v>
      </c>
      <c r="F44" s="39">
        <v>0.6</v>
      </c>
      <c r="G44" s="849">
        <v>1.3455999999999999</v>
      </c>
      <c r="H44" s="33">
        <f>I3</f>
        <v>0</v>
      </c>
      <c r="I44" s="866">
        <f t="shared" si="1"/>
        <v>1.3455999999999999</v>
      </c>
      <c r="J44" s="12"/>
      <c r="K44" s="24"/>
    </row>
    <row r="45" spans="1:11" s="4" customFormat="1" ht="19.5" customHeight="1" thickBot="1">
      <c r="A45" s="641"/>
      <c r="B45" s="429" t="s">
        <v>619</v>
      </c>
      <c r="C45" s="428" t="s">
        <v>620</v>
      </c>
      <c r="D45" s="429" t="s">
        <v>5</v>
      </c>
      <c r="E45" s="845">
        <v>100</v>
      </c>
      <c r="F45" s="44">
        <v>1</v>
      </c>
      <c r="G45" s="846">
        <v>2.3664000000000001</v>
      </c>
      <c r="H45" s="43">
        <f>I3</f>
        <v>0</v>
      </c>
      <c r="I45" s="867">
        <f t="shared" si="1"/>
        <v>2.3664000000000001</v>
      </c>
      <c r="J45" s="15"/>
      <c r="K45" s="24"/>
    </row>
    <row r="46" spans="1:11" s="4" customFormat="1" ht="19.5" customHeight="1">
      <c r="A46" s="641"/>
      <c r="B46" s="840" t="s">
        <v>621</v>
      </c>
      <c r="C46" s="841" t="s">
        <v>622</v>
      </c>
      <c r="D46" s="840" t="s">
        <v>5</v>
      </c>
      <c r="E46" s="842">
        <v>100</v>
      </c>
      <c r="F46" s="410">
        <v>0.25</v>
      </c>
      <c r="G46" s="844">
        <v>0.95119999999999982</v>
      </c>
      <c r="H46" s="137">
        <f>I3</f>
        <v>0</v>
      </c>
      <c r="I46" s="868">
        <f t="shared" si="1"/>
        <v>0.95119999999999982</v>
      </c>
      <c r="J46" s="251"/>
      <c r="K46" s="24"/>
    </row>
    <row r="47" spans="1:11" s="4" customFormat="1" ht="19.5" customHeight="1">
      <c r="A47" s="641"/>
      <c r="B47" s="369" t="s">
        <v>623</v>
      </c>
      <c r="C47" s="368" t="s">
        <v>624</v>
      </c>
      <c r="D47" s="369" t="s">
        <v>5</v>
      </c>
      <c r="E47" s="847">
        <v>100</v>
      </c>
      <c r="F47" s="39">
        <v>0.59</v>
      </c>
      <c r="G47" s="849">
        <v>2.2039999999999997</v>
      </c>
      <c r="H47" s="33">
        <f>I3</f>
        <v>0</v>
      </c>
      <c r="I47" s="866">
        <f t="shared" si="1"/>
        <v>2.2039999999999997</v>
      </c>
      <c r="J47" s="252"/>
      <c r="K47" s="24"/>
    </row>
    <row r="48" spans="1:11" s="4" customFormat="1" ht="19.5" customHeight="1">
      <c r="A48" s="641"/>
      <c r="B48" s="369" t="s">
        <v>625</v>
      </c>
      <c r="C48" s="368" t="s">
        <v>626</v>
      </c>
      <c r="D48" s="369" t="s">
        <v>5</v>
      </c>
      <c r="E48" s="847">
        <v>100</v>
      </c>
      <c r="F48" s="39">
        <v>1.2</v>
      </c>
      <c r="G48" s="849">
        <v>4.3499999999999996</v>
      </c>
      <c r="H48" s="33">
        <f>I3</f>
        <v>0</v>
      </c>
      <c r="I48" s="866">
        <f t="shared" si="1"/>
        <v>4.3499999999999996</v>
      </c>
      <c r="J48" s="252"/>
      <c r="K48" s="24"/>
    </row>
    <row r="49" spans="1:11" s="4" customFormat="1" ht="19.5" customHeight="1" thickBot="1">
      <c r="A49" s="641"/>
      <c r="B49" s="853" t="s">
        <v>627</v>
      </c>
      <c r="C49" s="854" t="s">
        <v>628</v>
      </c>
      <c r="D49" s="853" t="s">
        <v>5</v>
      </c>
      <c r="E49" s="855">
        <v>100</v>
      </c>
      <c r="F49" s="427">
        <v>2</v>
      </c>
      <c r="G49" s="856">
        <v>7.7835999999999999</v>
      </c>
      <c r="H49" s="138">
        <f>I3</f>
        <v>0</v>
      </c>
      <c r="I49" s="869">
        <f t="shared" si="1"/>
        <v>7.7835999999999999</v>
      </c>
      <c r="J49" s="253"/>
      <c r="K49" s="24"/>
    </row>
    <row r="50" spans="1:11" s="4" customFormat="1" ht="21.75" customHeight="1">
      <c r="A50" s="641"/>
      <c r="B50" s="840" t="s">
        <v>1778</v>
      </c>
      <c r="C50" s="841" t="s">
        <v>2276</v>
      </c>
      <c r="D50" s="840" t="s">
        <v>5</v>
      </c>
      <c r="E50" s="842">
        <v>100</v>
      </c>
      <c r="F50" s="410">
        <v>0.25030000000000002</v>
      </c>
      <c r="G50" s="844">
        <v>34.799999999999997</v>
      </c>
      <c r="H50" s="137">
        <f>I3</f>
        <v>0</v>
      </c>
      <c r="I50" s="868">
        <f t="shared" si="1"/>
        <v>34.799999999999997</v>
      </c>
      <c r="J50" s="217"/>
      <c r="K50" s="24"/>
    </row>
    <row r="51" spans="1:11" s="4" customFormat="1" ht="21.75" customHeight="1">
      <c r="A51" s="641"/>
      <c r="B51" s="369" t="s">
        <v>1779</v>
      </c>
      <c r="C51" s="368" t="s">
        <v>2277</v>
      </c>
      <c r="D51" s="369" t="s">
        <v>5</v>
      </c>
      <c r="E51" s="847">
        <v>100</v>
      </c>
      <c r="F51" s="39">
        <v>0.52</v>
      </c>
      <c r="G51" s="849">
        <v>37.699999999999996</v>
      </c>
      <c r="H51" s="33">
        <f>I3</f>
        <v>0</v>
      </c>
      <c r="I51" s="866">
        <f t="shared" si="1"/>
        <v>37.699999999999996</v>
      </c>
      <c r="J51" s="221"/>
      <c r="K51" s="24"/>
    </row>
    <row r="52" spans="1:11" s="4" customFormat="1" ht="21.75" customHeight="1">
      <c r="A52" s="641"/>
      <c r="B52" s="369" t="s">
        <v>1780</v>
      </c>
      <c r="C52" s="368" t="s">
        <v>2278</v>
      </c>
      <c r="D52" s="369" t="s">
        <v>5</v>
      </c>
      <c r="E52" s="847">
        <v>100</v>
      </c>
      <c r="F52" s="39">
        <v>1.1599999999999999</v>
      </c>
      <c r="G52" s="849">
        <v>40.599999999999994</v>
      </c>
      <c r="H52" s="33">
        <f>I3</f>
        <v>0</v>
      </c>
      <c r="I52" s="866">
        <f t="shared" si="1"/>
        <v>40.599999999999994</v>
      </c>
      <c r="J52" s="221"/>
      <c r="K52" s="24"/>
    </row>
    <row r="53" spans="1:11" s="4" customFormat="1" ht="21.75" customHeight="1" thickBot="1">
      <c r="A53" s="641"/>
      <c r="B53" s="853" t="s">
        <v>1781</v>
      </c>
      <c r="C53" s="854" t="s">
        <v>2279</v>
      </c>
      <c r="D53" s="853" t="s">
        <v>5</v>
      </c>
      <c r="E53" s="855">
        <v>100</v>
      </c>
      <c r="F53" s="427">
        <v>1.73</v>
      </c>
      <c r="G53" s="856">
        <v>43.5</v>
      </c>
      <c r="H53" s="138">
        <f>I3</f>
        <v>0</v>
      </c>
      <c r="I53" s="869">
        <f t="shared" si="1"/>
        <v>43.5</v>
      </c>
      <c r="J53" s="218"/>
      <c r="K53" s="24"/>
    </row>
    <row r="54" spans="1:11" s="4" customFormat="1" ht="19.5" customHeight="1">
      <c r="A54" s="641"/>
      <c r="B54" s="840" t="s">
        <v>1741</v>
      </c>
      <c r="C54" s="841" t="s">
        <v>1740</v>
      </c>
      <c r="D54" s="840" t="s">
        <v>5</v>
      </c>
      <c r="E54" s="842">
        <v>100</v>
      </c>
      <c r="F54" s="410">
        <v>0.25</v>
      </c>
      <c r="G54" s="844">
        <v>0.81199999999999994</v>
      </c>
      <c r="H54" s="137">
        <f>I3</f>
        <v>0</v>
      </c>
      <c r="I54" s="868">
        <f t="shared" si="1"/>
        <v>0.81199999999999994</v>
      </c>
      <c r="J54" s="217"/>
      <c r="K54" s="24"/>
    </row>
    <row r="55" spans="1:11" s="4" customFormat="1" ht="19.5" customHeight="1">
      <c r="A55" s="641"/>
      <c r="B55" s="369" t="s">
        <v>1739</v>
      </c>
      <c r="C55" s="368" t="s">
        <v>1738</v>
      </c>
      <c r="D55" s="369" t="s">
        <v>5</v>
      </c>
      <c r="E55" s="847">
        <v>100</v>
      </c>
      <c r="F55" s="39">
        <v>0.59</v>
      </c>
      <c r="G55" s="849">
        <v>1.5660000000000001</v>
      </c>
      <c r="H55" s="33">
        <f>I3</f>
        <v>0</v>
      </c>
      <c r="I55" s="866">
        <f t="shared" si="1"/>
        <v>1.5660000000000001</v>
      </c>
      <c r="J55" s="221"/>
      <c r="K55" s="24"/>
    </row>
    <row r="56" spans="1:11" s="4" customFormat="1" ht="19.5" customHeight="1">
      <c r="A56" s="641"/>
      <c r="B56" s="369" t="s">
        <v>1742</v>
      </c>
      <c r="C56" s="368" t="s">
        <v>1743</v>
      </c>
      <c r="D56" s="369" t="s">
        <v>5</v>
      </c>
      <c r="E56" s="847">
        <v>100</v>
      </c>
      <c r="F56" s="39">
        <v>1.2</v>
      </c>
      <c r="G56" s="849">
        <v>2.4127999999999998</v>
      </c>
      <c r="H56" s="33">
        <f>I3</f>
        <v>0</v>
      </c>
      <c r="I56" s="866">
        <f t="shared" si="1"/>
        <v>2.4127999999999998</v>
      </c>
      <c r="J56" s="221"/>
      <c r="K56" s="24"/>
    </row>
    <row r="57" spans="1:11" s="4" customFormat="1" ht="19.5" customHeight="1" thickBot="1">
      <c r="A57" s="641"/>
      <c r="B57" s="853" t="s">
        <v>1745</v>
      </c>
      <c r="C57" s="854" t="s">
        <v>1744</v>
      </c>
      <c r="D57" s="853" t="s">
        <v>5</v>
      </c>
      <c r="E57" s="855">
        <v>100</v>
      </c>
      <c r="F57" s="427">
        <v>2</v>
      </c>
      <c r="G57" s="856">
        <v>3.7003999999999997</v>
      </c>
      <c r="H57" s="138">
        <f>I3</f>
        <v>0</v>
      </c>
      <c r="I57" s="869">
        <f t="shared" si="1"/>
        <v>3.7003999999999997</v>
      </c>
      <c r="J57" s="218"/>
      <c r="K57" s="24"/>
    </row>
    <row r="58" spans="1:11" s="4" customFormat="1" ht="13.5" customHeight="1">
      <c r="A58" s="641"/>
      <c r="B58" s="722" t="s">
        <v>629</v>
      </c>
      <c r="C58" s="721" t="s">
        <v>630</v>
      </c>
      <c r="D58" s="722" t="s">
        <v>5</v>
      </c>
      <c r="E58" s="850">
        <v>100</v>
      </c>
      <c r="F58" s="420">
        <v>12</v>
      </c>
      <c r="G58" s="852">
        <v>45.587999999999994</v>
      </c>
      <c r="H58" s="47">
        <f>I3</f>
        <v>0</v>
      </c>
      <c r="I58" s="865">
        <f t="shared" si="1"/>
        <v>45.587999999999994</v>
      </c>
      <c r="J58" s="8"/>
      <c r="K58" s="24"/>
    </row>
    <row r="59" spans="1:11" s="4" customFormat="1" ht="13.5" customHeight="1">
      <c r="A59" s="641"/>
      <c r="B59" s="369" t="s">
        <v>631</v>
      </c>
      <c r="C59" s="368" t="s">
        <v>632</v>
      </c>
      <c r="D59" s="369" t="s">
        <v>5</v>
      </c>
      <c r="E59" s="847">
        <v>50</v>
      </c>
      <c r="F59" s="39">
        <v>13</v>
      </c>
      <c r="G59" s="849">
        <v>73.996399999999994</v>
      </c>
      <c r="H59" s="33">
        <f>I3</f>
        <v>0</v>
      </c>
      <c r="I59" s="866">
        <f t="shared" si="1"/>
        <v>73.996399999999994</v>
      </c>
      <c r="J59" s="12"/>
      <c r="K59" s="24"/>
    </row>
    <row r="60" spans="1:11" s="5" customFormat="1" ht="13.5" customHeight="1">
      <c r="A60" s="641"/>
      <c r="B60" s="369" t="s">
        <v>633</v>
      </c>
      <c r="C60" s="368" t="s">
        <v>634</v>
      </c>
      <c r="D60" s="369" t="s">
        <v>5</v>
      </c>
      <c r="E60" s="847">
        <v>50</v>
      </c>
      <c r="F60" s="39">
        <v>24</v>
      </c>
      <c r="G60" s="849">
        <v>120.22239999999999</v>
      </c>
      <c r="H60" s="33">
        <f>I3</f>
        <v>0</v>
      </c>
      <c r="I60" s="866">
        <f t="shared" si="1"/>
        <v>120.22239999999999</v>
      </c>
      <c r="J60" s="12"/>
      <c r="K60" s="463"/>
    </row>
    <row r="61" spans="1:11" s="4" customFormat="1" ht="13.5" customHeight="1">
      <c r="A61" s="641"/>
      <c r="B61" s="369" t="s">
        <v>635</v>
      </c>
      <c r="C61" s="368" t="s">
        <v>636</v>
      </c>
      <c r="D61" s="369" t="s">
        <v>5</v>
      </c>
      <c r="E61" s="847">
        <v>20</v>
      </c>
      <c r="F61" s="39">
        <v>14.28</v>
      </c>
      <c r="G61" s="849">
        <v>180.92519999999999</v>
      </c>
      <c r="H61" s="33">
        <f>I3</f>
        <v>0</v>
      </c>
      <c r="I61" s="866">
        <f t="shared" si="1"/>
        <v>180.92519999999999</v>
      </c>
      <c r="J61" s="12"/>
      <c r="K61" s="24"/>
    </row>
    <row r="62" spans="1:11" s="4" customFormat="1" ht="13.5" customHeight="1">
      <c r="A62" s="641"/>
      <c r="B62" s="369" t="s">
        <v>637</v>
      </c>
      <c r="C62" s="368" t="s">
        <v>638</v>
      </c>
      <c r="D62" s="369" t="s">
        <v>5</v>
      </c>
      <c r="E62" s="847">
        <v>100</v>
      </c>
      <c r="F62" s="39">
        <v>24</v>
      </c>
      <c r="G62" s="849">
        <v>90.735199999999992</v>
      </c>
      <c r="H62" s="33">
        <f>I3</f>
        <v>0</v>
      </c>
      <c r="I62" s="866">
        <f t="shared" si="1"/>
        <v>90.735199999999992</v>
      </c>
      <c r="J62" s="12"/>
      <c r="K62" s="24"/>
    </row>
    <row r="63" spans="1:11" s="5" customFormat="1" ht="13.5" customHeight="1">
      <c r="A63" s="641"/>
      <c r="B63" s="369" t="s">
        <v>639</v>
      </c>
      <c r="C63" s="368" t="s">
        <v>640</v>
      </c>
      <c r="D63" s="369" t="s">
        <v>5</v>
      </c>
      <c r="E63" s="847">
        <v>25</v>
      </c>
      <c r="F63" s="39">
        <v>13</v>
      </c>
      <c r="G63" s="849">
        <v>152.07599999999999</v>
      </c>
      <c r="H63" s="33">
        <f>I3</f>
        <v>0</v>
      </c>
      <c r="I63" s="866">
        <f t="shared" si="1"/>
        <v>152.07599999999999</v>
      </c>
      <c r="J63" s="12"/>
      <c r="K63" s="463"/>
    </row>
    <row r="64" spans="1:11" s="4" customFormat="1" ht="13.5" customHeight="1">
      <c r="A64" s="641"/>
      <c r="B64" s="369" t="s">
        <v>641</v>
      </c>
      <c r="C64" s="368" t="s">
        <v>642</v>
      </c>
      <c r="D64" s="369" t="s">
        <v>5</v>
      </c>
      <c r="E64" s="847">
        <v>25</v>
      </c>
      <c r="F64" s="39">
        <v>24</v>
      </c>
      <c r="G64" s="849">
        <v>241.85999999999999</v>
      </c>
      <c r="H64" s="33">
        <f>I3</f>
        <v>0</v>
      </c>
      <c r="I64" s="866">
        <f t="shared" si="1"/>
        <v>241.85999999999999</v>
      </c>
      <c r="J64" s="12"/>
      <c r="K64" s="24"/>
    </row>
    <row r="65" spans="1:11" s="5" customFormat="1" ht="13.5" customHeight="1" thickBot="1">
      <c r="A65" s="641"/>
      <c r="B65" s="429" t="s">
        <v>643</v>
      </c>
      <c r="C65" s="428" t="s">
        <v>644</v>
      </c>
      <c r="D65" s="429" t="s">
        <v>5</v>
      </c>
      <c r="E65" s="845">
        <v>10</v>
      </c>
      <c r="F65" s="44">
        <v>14.28</v>
      </c>
      <c r="G65" s="846">
        <v>360.65559999999999</v>
      </c>
      <c r="H65" s="43">
        <f>I3</f>
        <v>0</v>
      </c>
      <c r="I65" s="867">
        <f t="shared" si="1"/>
        <v>360.65559999999999</v>
      </c>
      <c r="J65" s="225"/>
      <c r="K65" s="463"/>
    </row>
    <row r="66" spans="1:11" s="5" customFormat="1" ht="17.25" customHeight="1">
      <c r="A66" s="641"/>
      <c r="B66" s="840" t="s">
        <v>645</v>
      </c>
      <c r="C66" s="841" t="s">
        <v>1007</v>
      </c>
      <c r="D66" s="840" t="s">
        <v>5</v>
      </c>
      <c r="E66" s="842">
        <v>100</v>
      </c>
      <c r="F66" s="410">
        <v>0.67999999999999994</v>
      </c>
      <c r="G66" s="844">
        <v>5.6955999999999998</v>
      </c>
      <c r="H66" s="137">
        <f>I3</f>
        <v>0</v>
      </c>
      <c r="I66" s="868">
        <f t="shared" si="1"/>
        <v>5.6955999999999998</v>
      </c>
      <c r="J66" s="227"/>
      <c r="K66" s="463"/>
    </row>
    <row r="67" spans="1:11" s="5" customFormat="1" ht="17.25" customHeight="1">
      <c r="A67" s="641"/>
      <c r="B67" s="369" t="s">
        <v>646</v>
      </c>
      <c r="C67" s="368" t="s">
        <v>1008</v>
      </c>
      <c r="D67" s="369" t="s">
        <v>5</v>
      </c>
      <c r="E67" s="847">
        <v>100</v>
      </c>
      <c r="F67" s="39">
        <v>1.22</v>
      </c>
      <c r="G67" s="849">
        <v>6.6467999999999998</v>
      </c>
      <c r="H67" s="33">
        <f>I3</f>
        <v>0</v>
      </c>
      <c r="I67" s="866">
        <f t="shared" si="1"/>
        <v>6.6467999999999998</v>
      </c>
      <c r="J67" s="228"/>
      <c r="K67" s="463"/>
    </row>
    <row r="68" spans="1:11" s="4" customFormat="1" ht="17.25" customHeight="1">
      <c r="A68" s="641"/>
      <c r="B68" s="369" t="s">
        <v>647</v>
      </c>
      <c r="C68" s="368" t="s">
        <v>1009</v>
      </c>
      <c r="D68" s="369" t="s">
        <v>5</v>
      </c>
      <c r="E68" s="847">
        <v>50</v>
      </c>
      <c r="F68" s="39">
        <v>1.1399999999999999</v>
      </c>
      <c r="G68" s="849">
        <v>9.4540000000000006</v>
      </c>
      <c r="H68" s="33">
        <f>I3</f>
        <v>0</v>
      </c>
      <c r="I68" s="866">
        <f t="shared" si="1"/>
        <v>9.4540000000000006</v>
      </c>
      <c r="J68" s="228"/>
      <c r="K68" s="24"/>
    </row>
    <row r="69" spans="1:11" s="4" customFormat="1" ht="17.25" customHeight="1">
      <c r="A69" s="641"/>
      <c r="B69" s="369" t="s">
        <v>648</v>
      </c>
      <c r="C69" s="368" t="s">
        <v>1010</v>
      </c>
      <c r="D69" s="369" t="s">
        <v>5</v>
      </c>
      <c r="E69" s="847">
        <v>50</v>
      </c>
      <c r="F69" s="39">
        <v>2.23</v>
      </c>
      <c r="G69" s="849">
        <v>39.521664000000001</v>
      </c>
      <c r="H69" s="33">
        <f>I3</f>
        <v>0</v>
      </c>
      <c r="I69" s="866">
        <f t="shared" ref="I69:I98" si="2">G69*(1-H69)</f>
        <v>39.521664000000001</v>
      </c>
      <c r="J69" s="228"/>
      <c r="K69" s="24"/>
    </row>
    <row r="70" spans="1:11" s="4" customFormat="1" ht="17.25" customHeight="1">
      <c r="A70" s="704"/>
      <c r="B70" s="369" t="s">
        <v>661</v>
      </c>
      <c r="C70" s="368" t="s">
        <v>2225</v>
      </c>
      <c r="D70" s="369" t="s">
        <v>5</v>
      </c>
      <c r="E70" s="847">
        <v>100</v>
      </c>
      <c r="F70" s="39">
        <v>0.47000000000000003</v>
      </c>
      <c r="G70" s="849">
        <v>11.077999999999999</v>
      </c>
      <c r="H70" s="33">
        <f>I3</f>
        <v>0</v>
      </c>
      <c r="I70" s="866">
        <f t="shared" si="2"/>
        <v>11.077999999999999</v>
      </c>
      <c r="J70" s="228"/>
      <c r="K70" s="24"/>
    </row>
    <row r="71" spans="1:11" s="4" customFormat="1" ht="17.25" customHeight="1">
      <c r="A71" s="704"/>
      <c r="B71" s="369" t="s">
        <v>662</v>
      </c>
      <c r="C71" s="368" t="s">
        <v>2226</v>
      </c>
      <c r="D71" s="369" t="s">
        <v>5</v>
      </c>
      <c r="E71" s="847">
        <v>100</v>
      </c>
      <c r="F71" s="39">
        <v>0.80999999999999994</v>
      </c>
      <c r="G71" s="849">
        <v>14.558</v>
      </c>
      <c r="H71" s="33">
        <f>I3</f>
        <v>0</v>
      </c>
      <c r="I71" s="866">
        <f t="shared" si="2"/>
        <v>14.558</v>
      </c>
      <c r="J71" s="228"/>
      <c r="K71" s="24"/>
    </row>
    <row r="72" spans="1:11" s="4" customFormat="1" ht="17.25" customHeight="1">
      <c r="A72" s="704"/>
      <c r="B72" s="369" t="s">
        <v>1736</v>
      </c>
      <c r="C72" s="368" t="s">
        <v>2227</v>
      </c>
      <c r="D72" s="369" t="s">
        <v>5</v>
      </c>
      <c r="E72" s="847">
        <v>50</v>
      </c>
      <c r="F72" s="39">
        <v>0.7</v>
      </c>
      <c r="G72" s="849">
        <v>24.997999999999998</v>
      </c>
      <c r="H72" s="33">
        <f>I3</f>
        <v>0</v>
      </c>
      <c r="I72" s="866">
        <f t="shared" si="2"/>
        <v>24.997999999999998</v>
      </c>
      <c r="J72" s="228"/>
      <c r="K72" s="24"/>
    </row>
    <row r="73" spans="1:11" s="4" customFormat="1" ht="17.25" customHeight="1" thickBot="1">
      <c r="A73" s="641"/>
      <c r="B73" s="853" t="s">
        <v>663</v>
      </c>
      <c r="C73" s="854" t="s">
        <v>2228</v>
      </c>
      <c r="D73" s="853" t="s">
        <v>5</v>
      </c>
      <c r="E73" s="855">
        <v>50</v>
      </c>
      <c r="F73" s="427">
        <v>1.2</v>
      </c>
      <c r="G73" s="856">
        <v>58.208799999999997</v>
      </c>
      <c r="H73" s="138">
        <f>I3</f>
        <v>0</v>
      </c>
      <c r="I73" s="869">
        <f t="shared" si="2"/>
        <v>58.208799999999997</v>
      </c>
      <c r="J73" s="229"/>
      <c r="K73" s="24"/>
    </row>
    <row r="74" spans="1:11" s="4" customFormat="1" ht="13.5" customHeight="1">
      <c r="A74" s="641"/>
      <c r="B74" s="722" t="s">
        <v>664</v>
      </c>
      <c r="C74" s="721" t="s">
        <v>675</v>
      </c>
      <c r="D74" s="722" t="s">
        <v>5</v>
      </c>
      <c r="E74" s="850">
        <v>100</v>
      </c>
      <c r="F74" s="420">
        <v>1.63</v>
      </c>
      <c r="G74" s="857">
        <v>11.077999999999999</v>
      </c>
      <c r="H74" s="273">
        <f>I3</f>
        <v>0</v>
      </c>
      <c r="I74" s="870">
        <f t="shared" si="2"/>
        <v>11.077999999999999</v>
      </c>
      <c r="J74" s="226"/>
      <c r="K74" s="24"/>
    </row>
    <row r="75" spans="1:11" s="4" customFormat="1" ht="13.5" customHeight="1">
      <c r="A75" s="641"/>
      <c r="B75" s="369" t="s">
        <v>665</v>
      </c>
      <c r="C75" s="368" t="s">
        <v>676</v>
      </c>
      <c r="D75" s="369" t="s">
        <v>5</v>
      </c>
      <c r="E75" s="847">
        <v>100</v>
      </c>
      <c r="F75" s="39">
        <v>2.4</v>
      </c>
      <c r="G75" s="858">
        <v>11.646399999999998</v>
      </c>
      <c r="H75" s="274">
        <f>I3</f>
        <v>0</v>
      </c>
      <c r="I75" s="871">
        <f t="shared" si="2"/>
        <v>11.646399999999998</v>
      </c>
      <c r="J75" s="219"/>
      <c r="K75" s="24"/>
    </row>
    <row r="76" spans="1:11" s="4" customFormat="1" ht="13.5" customHeight="1">
      <c r="A76" s="641"/>
      <c r="B76" s="369" t="s">
        <v>649</v>
      </c>
      <c r="C76" s="368" t="s">
        <v>677</v>
      </c>
      <c r="D76" s="369" t="s">
        <v>5</v>
      </c>
      <c r="E76" s="847">
        <v>100</v>
      </c>
      <c r="F76" s="39">
        <v>2.94</v>
      </c>
      <c r="G76" s="858">
        <v>18.351199999999999</v>
      </c>
      <c r="H76" s="274">
        <f>I3</f>
        <v>0</v>
      </c>
      <c r="I76" s="871">
        <f t="shared" si="2"/>
        <v>18.351199999999999</v>
      </c>
      <c r="J76" s="219"/>
      <c r="K76" s="24"/>
    </row>
    <row r="77" spans="1:11" s="4" customFormat="1" ht="13.5" customHeight="1">
      <c r="A77" s="641"/>
      <c r="B77" s="369" t="s">
        <v>1508</v>
      </c>
      <c r="C77" s="368" t="s">
        <v>1509</v>
      </c>
      <c r="D77" s="369" t="s">
        <v>5</v>
      </c>
      <c r="E77" s="847">
        <v>100</v>
      </c>
      <c r="F77" s="39">
        <v>2.94</v>
      </c>
      <c r="G77" s="858">
        <v>20.566800000000001</v>
      </c>
      <c r="H77" s="274">
        <f>I3</f>
        <v>0</v>
      </c>
      <c r="I77" s="871">
        <f t="shared" si="2"/>
        <v>20.566800000000001</v>
      </c>
      <c r="J77" s="219"/>
      <c r="K77" s="24"/>
    </row>
    <row r="78" spans="1:11" s="4" customFormat="1" ht="13.5" customHeight="1">
      <c r="A78" s="641"/>
      <c r="B78" s="369" t="s">
        <v>666</v>
      </c>
      <c r="C78" s="368" t="s">
        <v>670</v>
      </c>
      <c r="D78" s="369" t="s">
        <v>5</v>
      </c>
      <c r="E78" s="847">
        <v>100</v>
      </c>
      <c r="F78" s="39">
        <v>2.82</v>
      </c>
      <c r="G78" s="858">
        <v>13.827199999999999</v>
      </c>
      <c r="H78" s="274">
        <f>I3</f>
        <v>0</v>
      </c>
      <c r="I78" s="871">
        <f t="shared" si="2"/>
        <v>13.827199999999999</v>
      </c>
      <c r="J78" s="549"/>
      <c r="K78" s="24"/>
    </row>
    <row r="79" spans="1:11" s="4" customFormat="1" ht="13.5" customHeight="1">
      <c r="A79" s="641"/>
      <c r="B79" s="369" t="s">
        <v>667</v>
      </c>
      <c r="C79" s="368" t="s">
        <v>671</v>
      </c>
      <c r="D79" s="369" t="s">
        <v>5</v>
      </c>
      <c r="E79" s="847">
        <v>100</v>
      </c>
      <c r="F79" s="39">
        <v>3.2199999999999998</v>
      </c>
      <c r="G79" s="858">
        <v>15.288799999999998</v>
      </c>
      <c r="H79" s="274">
        <f>I3</f>
        <v>0</v>
      </c>
      <c r="I79" s="871">
        <f t="shared" si="2"/>
        <v>15.288799999999998</v>
      </c>
      <c r="J79" s="549"/>
      <c r="K79" s="24"/>
    </row>
    <row r="80" spans="1:11" s="4" customFormat="1" ht="13.5" customHeight="1">
      <c r="A80" s="641"/>
      <c r="B80" s="369" t="s">
        <v>1493</v>
      </c>
      <c r="C80" s="368" t="s">
        <v>1494</v>
      </c>
      <c r="D80" s="369" t="s">
        <v>5</v>
      </c>
      <c r="E80" s="847">
        <v>100</v>
      </c>
      <c r="F80" s="39">
        <v>4.5</v>
      </c>
      <c r="G80" s="858">
        <v>18.223600000000001</v>
      </c>
      <c r="H80" s="274">
        <f>I3</f>
        <v>0</v>
      </c>
      <c r="I80" s="871">
        <f t="shared" si="2"/>
        <v>18.223600000000001</v>
      </c>
      <c r="J80" s="549"/>
      <c r="K80" s="24"/>
    </row>
    <row r="81" spans="1:11" s="4" customFormat="1" ht="13.5" customHeight="1">
      <c r="A81" s="641"/>
      <c r="B81" s="369" t="s">
        <v>668</v>
      </c>
      <c r="C81" s="368" t="s">
        <v>672</v>
      </c>
      <c r="D81" s="369" t="s">
        <v>5</v>
      </c>
      <c r="E81" s="847">
        <v>100</v>
      </c>
      <c r="F81" s="39">
        <v>4.5</v>
      </c>
      <c r="G81" s="858">
        <v>24.36</v>
      </c>
      <c r="H81" s="274">
        <f>I3</f>
        <v>0</v>
      </c>
      <c r="I81" s="871">
        <f t="shared" si="2"/>
        <v>24.36</v>
      </c>
      <c r="J81" s="549"/>
      <c r="K81" s="24"/>
    </row>
    <row r="82" spans="1:11" s="4" customFormat="1" ht="13.5" customHeight="1">
      <c r="A82" s="641"/>
      <c r="B82" s="369" t="s">
        <v>669</v>
      </c>
      <c r="C82" s="368" t="s">
        <v>673</v>
      </c>
      <c r="D82" s="369" t="s">
        <v>5</v>
      </c>
      <c r="E82" s="847">
        <v>50</v>
      </c>
      <c r="F82" s="39">
        <v>2.7</v>
      </c>
      <c r="G82" s="858">
        <v>24.997999999999998</v>
      </c>
      <c r="H82" s="274">
        <f>I3</f>
        <v>0</v>
      </c>
      <c r="I82" s="871">
        <f t="shared" si="2"/>
        <v>24.997999999999998</v>
      </c>
      <c r="J82" s="549"/>
      <c r="K82" s="24"/>
    </row>
    <row r="83" spans="1:11" s="4" customFormat="1" ht="13.5" customHeight="1">
      <c r="A83" s="641"/>
      <c r="B83" s="369" t="s">
        <v>674</v>
      </c>
      <c r="C83" s="368" t="s">
        <v>679</v>
      </c>
      <c r="D83" s="369" t="s">
        <v>5</v>
      </c>
      <c r="E83" s="847">
        <v>50</v>
      </c>
      <c r="F83" s="39">
        <v>8.82</v>
      </c>
      <c r="G83" s="858">
        <v>25.9724</v>
      </c>
      <c r="H83" s="274">
        <f>I3</f>
        <v>0</v>
      </c>
      <c r="I83" s="871">
        <f t="shared" si="2"/>
        <v>25.9724</v>
      </c>
      <c r="J83" s="219"/>
      <c r="K83" s="24"/>
    </row>
    <row r="84" spans="1:11" s="4" customFormat="1" ht="13.5" customHeight="1" thickBot="1">
      <c r="A84" s="641"/>
      <c r="B84" s="429" t="s">
        <v>650</v>
      </c>
      <c r="C84" s="428" t="s">
        <v>678</v>
      </c>
      <c r="D84" s="429" t="s">
        <v>5</v>
      </c>
      <c r="E84" s="845">
        <v>30</v>
      </c>
      <c r="F84" s="44">
        <v>5.84</v>
      </c>
      <c r="G84" s="859">
        <v>37.549199999999992</v>
      </c>
      <c r="H84" s="275">
        <f>I3</f>
        <v>0</v>
      </c>
      <c r="I84" s="872">
        <f t="shared" si="2"/>
        <v>37.549199999999992</v>
      </c>
      <c r="J84" s="225"/>
      <c r="K84" s="24"/>
    </row>
    <row r="85" spans="1:11" s="4" customFormat="1" ht="27.75" customHeight="1">
      <c r="A85" s="641"/>
      <c r="B85" s="840" t="s">
        <v>1732</v>
      </c>
      <c r="C85" s="841" t="s">
        <v>1733</v>
      </c>
      <c r="D85" s="840" t="s">
        <v>5</v>
      </c>
      <c r="E85" s="842">
        <v>100</v>
      </c>
      <c r="F85" s="410">
        <v>2.1</v>
      </c>
      <c r="G85" s="844">
        <v>38.001600000000003</v>
      </c>
      <c r="H85" s="272">
        <f>I3</f>
        <v>0</v>
      </c>
      <c r="I85" s="868">
        <f t="shared" si="2"/>
        <v>38.001600000000003</v>
      </c>
      <c r="J85" s="227"/>
      <c r="K85" s="24"/>
    </row>
    <row r="86" spans="1:11" s="4" customFormat="1" ht="27.75" customHeight="1">
      <c r="A86" s="641"/>
      <c r="B86" s="369" t="s">
        <v>1734</v>
      </c>
      <c r="C86" s="368" t="s">
        <v>1735</v>
      </c>
      <c r="D86" s="369" t="s">
        <v>5</v>
      </c>
      <c r="E86" s="847">
        <v>100</v>
      </c>
      <c r="F86" s="39">
        <v>2.1</v>
      </c>
      <c r="G86" s="849">
        <v>76.003200000000007</v>
      </c>
      <c r="H86" s="43">
        <f>I3</f>
        <v>0</v>
      </c>
      <c r="I86" s="866">
        <f t="shared" si="2"/>
        <v>76.003200000000007</v>
      </c>
      <c r="J86" s="228"/>
      <c r="K86" s="24"/>
    </row>
    <row r="87" spans="1:11" s="4" customFormat="1" ht="27.75" customHeight="1" thickBot="1">
      <c r="A87" s="641"/>
      <c r="B87" s="853" t="s">
        <v>1536</v>
      </c>
      <c r="C87" s="854" t="s">
        <v>1731</v>
      </c>
      <c r="D87" s="853" t="s">
        <v>5</v>
      </c>
      <c r="E87" s="855">
        <v>100</v>
      </c>
      <c r="F87" s="427">
        <v>2.1</v>
      </c>
      <c r="G87" s="856">
        <v>92.289599999999993</v>
      </c>
      <c r="H87" s="138">
        <f>I3</f>
        <v>0</v>
      </c>
      <c r="I87" s="869">
        <f t="shared" si="2"/>
        <v>92.289599999999993</v>
      </c>
      <c r="J87" s="229"/>
      <c r="K87" s="24"/>
    </row>
    <row r="88" spans="1:11" s="4" customFormat="1" ht="13.5" customHeight="1">
      <c r="A88" s="641"/>
      <c r="B88" s="722" t="s">
        <v>680</v>
      </c>
      <c r="C88" s="721" t="s">
        <v>690</v>
      </c>
      <c r="D88" s="722" t="s">
        <v>5</v>
      </c>
      <c r="E88" s="850">
        <v>100</v>
      </c>
      <c r="F88" s="420">
        <v>2.1</v>
      </c>
      <c r="G88" s="852">
        <v>39.208000000000006</v>
      </c>
      <c r="H88" s="47">
        <f>I3</f>
        <v>0</v>
      </c>
      <c r="I88" s="865">
        <f t="shared" si="2"/>
        <v>39.208000000000006</v>
      </c>
      <c r="J88" s="226"/>
      <c r="K88" s="24"/>
    </row>
    <row r="89" spans="1:11" s="4" customFormat="1" ht="13.5" customHeight="1">
      <c r="A89" s="641"/>
      <c r="B89" s="369" t="s">
        <v>681</v>
      </c>
      <c r="C89" s="368" t="s">
        <v>691</v>
      </c>
      <c r="D89" s="369" t="s">
        <v>5</v>
      </c>
      <c r="E89" s="847">
        <v>100</v>
      </c>
      <c r="F89" s="39">
        <v>3.55</v>
      </c>
      <c r="G89" s="849">
        <v>49.010000000000005</v>
      </c>
      <c r="H89" s="33">
        <f>I3</f>
        <v>0</v>
      </c>
      <c r="I89" s="866">
        <f t="shared" si="2"/>
        <v>49.010000000000005</v>
      </c>
      <c r="J89" s="219"/>
      <c r="K89" s="24"/>
    </row>
    <row r="90" spans="1:11" s="4" customFormat="1" ht="13.5" customHeight="1" thickBot="1">
      <c r="A90" s="641"/>
      <c r="B90" s="429" t="s">
        <v>682</v>
      </c>
      <c r="C90" s="428" t="s">
        <v>692</v>
      </c>
      <c r="D90" s="429" t="s">
        <v>5</v>
      </c>
      <c r="E90" s="845">
        <v>25</v>
      </c>
      <c r="F90" s="44">
        <v>1.6</v>
      </c>
      <c r="G90" s="846">
        <v>98.02000000000001</v>
      </c>
      <c r="H90" s="43">
        <f>I3</f>
        <v>0</v>
      </c>
      <c r="I90" s="867">
        <f t="shared" si="2"/>
        <v>98.02000000000001</v>
      </c>
      <c r="J90" s="225"/>
      <c r="K90" s="24"/>
    </row>
    <row r="91" spans="1:11" s="4" customFormat="1" ht="21.75" customHeight="1">
      <c r="A91" s="641"/>
      <c r="B91" s="840" t="s">
        <v>651</v>
      </c>
      <c r="C91" s="841" t="s">
        <v>686</v>
      </c>
      <c r="D91" s="840" t="s">
        <v>5</v>
      </c>
      <c r="E91" s="842">
        <v>200</v>
      </c>
      <c r="F91" s="410">
        <v>0.69</v>
      </c>
      <c r="G91" s="844">
        <v>1.7784748800000003</v>
      </c>
      <c r="H91" s="137">
        <f>I3</f>
        <v>0</v>
      </c>
      <c r="I91" s="868">
        <f t="shared" si="2"/>
        <v>1.7784748800000003</v>
      </c>
      <c r="J91" s="227"/>
      <c r="K91" s="24"/>
    </row>
    <row r="92" spans="1:11" s="4" customFormat="1" ht="21.75" customHeight="1">
      <c r="A92" s="641"/>
      <c r="B92" s="369" t="s">
        <v>652</v>
      </c>
      <c r="C92" s="368" t="s">
        <v>684</v>
      </c>
      <c r="D92" s="369" t="s">
        <v>5</v>
      </c>
      <c r="E92" s="847">
        <v>100</v>
      </c>
      <c r="F92" s="39">
        <v>0.81</v>
      </c>
      <c r="G92" s="849">
        <v>5.4891200000000007</v>
      </c>
      <c r="H92" s="33">
        <f>I3</f>
        <v>0</v>
      </c>
      <c r="I92" s="866">
        <f t="shared" si="2"/>
        <v>5.4891200000000007</v>
      </c>
      <c r="J92" s="228"/>
      <c r="K92" s="24"/>
    </row>
    <row r="93" spans="1:11" s="4" customFormat="1" ht="21.75" customHeight="1" thickBot="1">
      <c r="A93" s="641"/>
      <c r="B93" s="853" t="s">
        <v>683</v>
      </c>
      <c r="C93" s="854" t="s">
        <v>685</v>
      </c>
      <c r="D93" s="853" t="s">
        <v>5</v>
      </c>
      <c r="E93" s="855">
        <v>50</v>
      </c>
      <c r="F93" s="427">
        <v>1.08</v>
      </c>
      <c r="G93" s="856">
        <v>28.274999999999999</v>
      </c>
      <c r="H93" s="138">
        <f>I3</f>
        <v>0</v>
      </c>
      <c r="I93" s="869">
        <f t="shared" si="2"/>
        <v>28.274999999999999</v>
      </c>
      <c r="J93" s="229"/>
      <c r="K93" s="24"/>
    </row>
    <row r="94" spans="1:11" s="26" customFormat="1" ht="37.5" customHeight="1">
      <c r="A94" s="705"/>
      <c r="B94" s="722" t="s">
        <v>113</v>
      </c>
      <c r="C94" s="721" t="s">
        <v>114</v>
      </c>
      <c r="D94" s="722" t="s">
        <v>115</v>
      </c>
      <c r="E94" s="850">
        <v>100</v>
      </c>
      <c r="F94" s="420">
        <v>0.2</v>
      </c>
      <c r="G94" s="852">
        <v>131.94999999999999</v>
      </c>
      <c r="H94" s="47">
        <f>I3</f>
        <v>0</v>
      </c>
      <c r="I94" s="865">
        <f t="shared" si="2"/>
        <v>131.94999999999999</v>
      </c>
      <c r="J94" s="230"/>
      <c r="K94" s="709"/>
    </row>
    <row r="95" spans="1:11" s="27" customFormat="1" ht="37.5" customHeight="1">
      <c r="A95" s="706"/>
      <c r="B95" s="369" t="s">
        <v>116</v>
      </c>
      <c r="C95" s="368" t="s">
        <v>117</v>
      </c>
      <c r="D95" s="369" t="s">
        <v>115</v>
      </c>
      <c r="E95" s="847">
        <v>100</v>
      </c>
      <c r="F95" s="39">
        <v>0.22</v>
      </c>
      <c r="G95" s="849">
        <v>180.95999999999998</v>
      </c>
      <c r="H95" s="33">
        <f>I3</f>
        <v>0</v>
      </c>
      <c r="I95" s="866">
        <f t="shared" si="2"/>
        <v>180.95999999999998</v>
      </c>
      <c r="J95" s="220"/>
      <c r="K95" s="710"/>
    </row>
    <row r="96" spans="1:11" s="27" customFormat="1" ht="39.75" customHeight="1" thickBot="1">
      <c r="A96" s="706"/>
      <c r="B96" s="429" t="s">
        <v>120</v>
      </c>
      <c r="C96" s="428" t="s">
        <v>121</v>
      </c>
      <c r="D96" s="429" t="s">
        <v>115</v>
      </c>
      <c r="E96" s="845">
        <v>100</v>
      </c>
      <c r="F96" s="44">
        <v>0.24</v>
      </c>
      <c r="G96" s="846">
        <v>271.44</v>
      </c>
      <c r="H96" s="43">
        <f>I3</f>
        <v>0</v>
      </c>
      <c r="I96" s="867">
        <f t="shared" si="2"/>
        <v>271.44</v>
      </c>
      <c r="J96" s="231"/>
      <c r="K96" s="710"/>
    </row>
    <row r="97" spans="1:11" s="27" customFormat="1" ht="42" customHeight="1">
      <c r="A97" s="706"/>
      <c r="B97" s="840" t="s">
        <v>118</v>
      </c>
      <c r="C97" s="841" t="s">
        <v>1299</v>
      </c>
      <c r="D97" s="840" t="s">
        <v>5</v>
      </c>
      <c r="E97" s="842">
        <v>100</v>
      </c>
      <c r="F97" s="410">
        <v>0.12</v>
      </c>
      <c r="G97" s="844">
        <v>59.377499999999998</v>
      </c>
      <c r="H97" s="137">
        <f>I3</f>
        <v>0</v>
      </c>
      <c r="I97" s="868">
        <f t="shared" si="2"/>
        <v>59.377499999999998</v>
      </c>
      <c r="J97" s="232"/>
      <c r="K97" s="710"/>
    </row>
    <row r="98" spans="1:11" s="27" customFormat="1" ht="46.5" customHeight="1" thickBot="1">
      <c r="A98" s="706"/>
      <c r="B98" s="853" t="s">
        <v>119</v>
      </c>
      <c r="C98" s="854" t="s">
        <v>1300</v>
      </c>
      <c r="D98" s="853" t="s">
        <v>5</v>
      </c>
      <c r="E98" s="855">
        <v>100</v>
      </c>
      <c r="F98" s="427">
        <v>0.14000000000000001</v>
      </c>
      <c r="G98" s="856">
        <v>67.86</v>
      </c>
      <c r="H98" s="138">
        <f>I3</f>
        <v>0</v>
      </c>
      <c r="I98" s="869">
        <f t="shared" si="2"/>
        <v>67.86</v>
      </c>
      <c r="J98" s="233"/>
      <c r="K98" s="710"/>
    </row>
    <row r="99" spans="1:11" s="3" customFormat="1" ht="13.5" customHeight="1">
      <c r="A99" s="581"/>
      <c r="B99" s="552"/>
      <c r="C99" s="707"/>
      <c r="D99" s="552"/>
      <c r="E99" s="552"/>
      <c r="F99" s="552"/>
      <c r="G99" s="708"/>
      <c r="H99" s="552"/>
      <c r="I99" s="552"/>
      <c r="J99" s="444"/>
      <c r="K99" s="444"/>
    </row>
  </sheetData>
  <mergeCells count="10">
    <mergeCell ref="B4:J4"/>
    <mergeCell ref="A2:A3"/>
    <mergeCell ref="B2:B3"/>
    <mergeCell ref="C2:C3"/>
    <mergeCell ref="B1:C1"/>
    <mergeCell ref="D1:J1"/>
    <mergeCell ref="D2:D3"/>
    <mergeCell ref="E2:E3"/>
    <mergeCell ref="F2:F3"/>
    <mergeCell ref="G2:G3"/>
  </mergeCells>
  <hyperlinks>
    <hyperlink ref="J2" location="Оглавление!A1" display="Оглавление &gt;&gt;&gt;&gt;"/>
    <hyperlink ref="J3" location="Фотооглавление!A1" display="Фотооглавление"/>
  </hyperlinks>
  <pageMargins left="0" right="0" top="0" bottom="0" header="0" footer="0"/>
  <pageSetup paperSize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9900"/>
  </sheetPr>
  <dimension ref="A1:N28"/>
  <sheetViews>
    <sheetView workbookViewId="0">
      <pane xSplit="1" ySplit="7" topLeftCell="B8" activePane="bottomRight" state="frozen"/>
      <selection activeCell="Q19" sqref="Q19"/>
      <selection pane="topRight" activeCell="Q19" sqref="Q19"/>
      <selection pane="bottomLeft" activeCell="Q19" sqref="Q19"/>
      <selection pane="bottomRight" sqref="A1:A28"/>
    </sheetView>
  </sheetViews>
  <sheetFormatPr defaultRowHeight="12.75"/>
  <cols>
    <col min="1" max="1" width="5.140625" style="454" customWidth="1"/>
    <col min="2" max="2" width="37.5703125" style="454" customWidth="1"/>
    <col min="3" max="3" width="22.28515625" style="455" customWidth="1"/>
    <col min="4" max="4" width="24.28515625" style="454" customWidth="1"/>
    <col min="5" max="5" width="34.140625" style="454" customWidth="1"/>
    <col min="6" max="6" width="12.42578125" style="454" customWidth="1"/>
    <col min="7" max="7" width="0" style="454" hidden="1" customWidth="1"/>
    <col min="8" max="253" width="9.140625" style="454"/>
    <col min="254" max="254" width="37.5703125" style="454" customWidth="1"/>
    <col min="255" max="255" width="22.28515625" style="454" customWidth="1"/>
    <col min="256" max="256" width="24.28515625" style="454" customWidth="1"/>
    <col min="257" max="257" width="34.140625" style="454" customWidth="1"/>
    <col min="258" max="258" width="12.42578125" style="454" customWidth="1"/>
    <col min="259" max="259" width="0" style="454" hidden="1" customWidth="1"/>
    <col min="260" max="509" width="9.140625" style="454"/>
    <col min="510" max="510" width="37.5703125" style="454" customWidth="1"/>
    <col min="511" max="511" width="22.28515625" style="454" customWidth="1"/>
    <col min="512" max="512" width="24.28515625" style="454" customWidth="1"/>
    <col min="513" max="513" width="34.140625" style="454" customWidth="1"/>
    <col min="514" max="514" width="12.42578125" style="454" customWidth="1"/>
    <col min="515" max="515" width="0" style="454" hidden="1" customWidth="1"/>
    <col min="516" max="765" width="9.140625" style="454"/>
    <col min="766" max="766" width="37.5703125" style="454" customWidth="1"/>
    <col min="767" max="767" width="22.28515625" style="454" customWidth="1"/>
    <col min="768" max="768" width="24.28515625" style="454" customWidth="1"/>
    <col min="769" max="769" width="34.140625" style="454" customWidth="1"/>
    <col min="770" max="770" width="12.42578125" style="454" customWidth="1"/>
    <col min="771" max="771" width="0" style="454" hidden="1" customWidth="1"/>
    <col min="772" max="1021" width="9.140625" style="454"/>
    <col min="1022" max="1022" width="37.5703125" style="454" customWidth="1"/>
    <col min="1023" max="1023" width="22.28515625" style="454" customWidth="1"/>
    <col min="1024" max="1024" width="24.28515625" style="454" customWidth="1"/>
    <col min="1025" max="1025" width="34.140625" style="454" customWidth="1"/>
    <col min="1026" max="1026" width="12.42578125" style="454" customWidth="1"/>
    <col min="1027" max="1027" width="0" style="454" hidden="1" customWidth="1"/>
    <col min="1028" max="1277" width="9.140625" style="454"/>
    <col min="1278" max="1278" width="37.5703125" style="454" customWidth="1"/>
    <col min="1279" max="1279" width="22.28515625" style="454" customWidth="1"/>
    <col min="1280" max="1280" width="24.28515625" style="454" customWidth="1"/>
    <col min="1281" max="1281" width="34.140625" style="454" customWidth="1"/>
    <col min="1282" max="1282" width="12.42578125" style="454" customWidth="1"/>
    <col min="1283" max="1283" width="0" style="454" hidden="1" customWidth="1"/>
    <col min="1284" max="1533" width="9.140625" style="454"/>
    <col min="1534" max="1534" width="37.5703125" style="454" customWidth="1"/>
    <col min="1535" max="1535" width="22.28515625" style="454" customWidth="1"/>
    <col min="1536" max="1536" width="24.28515625" style="454" customWidth="1"/>
    <col min="1537" max="1537" width="34.140625" style="454" customWidth="1"/>
    <col min="1538" max="1538" width="12.42578125" style="454" customWidth="1"/>
    <col min="1539" max="1539" width="0" style="454" hidden="1" customWidth="1"/>
    <col min="1540" max="1789" width="9.140625" style="454"/>
    <col min="1790" max="1790" width="37.5703125" style="454" customWidth="1"/>
    <col min="1791" max="1791" width="22.28515625" style="454" customWidth="1"/>
    <col min="1792" max="1792" width="24.28515625" style="454" customWidth="1"/>
    <col min="1793" max="1793" width="34.140625" style="454" customWidth="1"/>
    <col min="1794" max="1794" width="12.42578125" style="454" customWidth="1"/>
    <col min="1795" max="1795" width="0" style="454" hidden="1" customWidth="1"/>
    <col min="1796" max="2045" width="9.140625" style="454"/>
    <col min="2046" max="2046" width="37.5703125" style="454" customWidth="1"/>
    <col min="2047" max="2047" width="22.28515625" style="454" customWidth="1"/>
    <col min="2048" max="2048" width="24.28515625" style="454" customWidth="1"/>
    <col min="2049" max="2049" width="34.140625" style="454" customWidth="1"/>
    <col min="2050" max="2050" width="12.42578125" style="454" customWidth="1"/>
    <col min="2051" max="2051" width="0" style="454" hidden="1" customWidth="1"/>
    <col min="2052" max="2301" width="9.140625" style="454"/>
    <col min="2302" max="2302" width="37.5703125" style="454" customWidth="1"/>
    <col min="2303" max="2303" width="22.28515625" style="454" customWidth="1"/>
    <col min="2304" max="2304" width="24.28515625" style="454" customWidth="1"/>
    <col min="2305" max="2305" width="34.140625" style="454" customWidth="1"/>
    <col min="2306" max="2306" width="12.42578125" style="454" customWidth="1"/>
    <col min="2307" max="2307" width="0" style="454" hidden="1" customWidth="1"/>
    <col min="2308" max="2557" width="9.140625" style="454"/>
    <col min="2558" max="2558" width="37.5703125" style="454" customWidth="1"/>
    <col min="2559" max="2559" width="22.28515625" style="454" customWidth="1"/>
    <col min="2560" max="2560" width="24.28515625" style="454" customWidth="1"/>
    <col min="2561" max="2561" width="34.140625" style="454" customWidth="1"/>
    <col min="2562" max="2562" width="12.42578125" style="454" customWidth="1"/>
    <col min="2563" max="2563" width="0" style="454" hidden="1" customWidth="1"/>
    <col min="2564" max="2813" width="9.140625" style="454"/>
    <col min="2814" max="2814" width="37.5703125" style="454" customWidth="1"/>
    <col min="2815" max="2815" width="22.28515625" style="454" customWidth="1"/>
    <col min="2816" max="2816" width="24.28515625" style="454" customWidth="1"/>
    <col min="2817" max="2817" width="34.140625" style="454" customWidth="1"/>
    <col min="2818" max="2818" width="12.42578125" style="454" customWidth="1"/>
    <col min="2819" max="2819" width="0" style="454" hidden="1" customWidth="1"/>
    <col min="2820" max="3069" width="9.140625" style="454"/>
    <col min="3070" max="3070" width="37.5703125" style="454" customWidth="1"/>
    <col min="3071" max="3071" width="22.28515625" style="454" customWidth="1"/>
    <col min="3072" max="3072" width="24.28515625" style="454" customWidth="1"/>
    <col min="3073" max="3073" width="34.140625" style="454" customWidth="1"/>
    <col min="3074" max="3074" width="12.42578125" style="454" customWidth="1"/>
    <col min="3075" max="3075" width="0" style="454" hidden="1" customWidth="1"/>
    <col min="3076" max="3325" width="9.140625" style="454"/>
    <col min="3326" max="3326" width="37.5703125" style="454" customWidth="1"/>
    <col min="3327" max="3327" width="22.28515625" style="454" customWidth="1"/>
    <col min="3328" max="3328" width="24.28515625" style="454" customWidth="1"/>
    <col min="3329" max="3329" width="34.140625" style="454" customWidth="1"/>
    <col min="3330" max="3330" width="12.42578125" style="454" customWidth="1"/>
    <col min="3331" max="3331" width="0" style="454" hidden="1" customWidth="1"/>
    <col min="3332" max="3581" width="9.140625" style="454"/>
    <col min="3582" max="3582" width="37.5703125" style="454" customWidth="1"/>
    <col min="3583" max="3583" width="22.28515625" style="454" customWidth="1"/>
    <col min="3584" max="3584" width="24.28515625" style="454" customWidth="1"/>
    <col min="3585" max="3585" width="34.140625" style="454" customWidth="1"/>
    <col min="3586" max="3586" width="12.42578125" style="454" customWidth="1"/>
    <col min="3587" max="3587" width="0" style="454" hidden="1" customWidth="1"/>
    <col min="3588" max="3837" width="9.140625" style="454"/>
    <col min="3838" max="3838" width="37.5703125" style="454" customWidth="1"/>
    <col min="3839" max="3839" width="22.28515625" style="454" customWidth="1"/>
    <col min="3840" max="3840" width="24.28515625" style="454" customWidth="1"/>
    <col min="3841" max="3841" width="34.140625" style="454" customWidth="1"/>
    <col min="3842" max="3842" width="12.42578125" style="454" customWidth="1"/>
    <col min="3843" max="3843" width="0" style="454" hidden="1" customWidth="1"/>
    <col min="3844" max="4093" width="9.140625" style="454"/>
    <col min="4094" max="4094" width="37.5703125" style="454" customWidth="1"/>
    <col min="4095" max="4095" width="22.28515625" style="454" customWidth="1"/>
    <col min="4096" max="4096" width="24.28515625" style="454" customWidth="1"/>
    <col min="4097" max="4097" width="34.140625" style="454" customWidth="1"/>
    <col min="4098" max="4098" width="12.42578125" style="454" customWidth="1"/>
    <col min="4099" max="4099" width="0" style="454" hidden="1" customWidth="1"/>
    <col min="4100" max="4349" width="9.140625" style="454"/>
    <col min="4350" max="4350" width="37.5703125" style="454" customWidth="1"/>
    <col min="4351" max="4351" width="22.28515625" style="454" customWidth="1"/>
    <col min="4352" max="4352" width="24.28515625" style="454" customWidth="1"/>
    <col min="4353" max="4353" width="34.140625" style="454" customWidth="1"/>
    <col min="4354" max="4354" width="12.42578125" style="454" customWidth="1"/>
    <col min="4355" max="4355" width="0" style="454" hidden="1" customWidth="1"/>
    <col min="4356" max="4605" width="9.140625" style="454"/>
    <col min="4606" max="4606" width="37.5703125" style="454" customWidth="1"/>
    <col min="4607" max="4607" width="22.28515625" style="454" customWidth="1"/>
    <col min="4608" max="4608" width="24.28515625" style="454" customWidth="1"/>
    <col min="4609" max="4609" width="34.140625" style="454" customWidth="1"/>
    <col min="4610" max="4610" width="12.42578125" style="454" customWidth="1"/>
    <col min="4611" max="4611" width="0" style="454" hidden="1" customWidth="1"/>
    <col min="4612" max="4861" width="9.140625" style="454"/>
    <col min="4862" max="4862" width="37.5703125" style="454" customWidth="1"/>
    <col min="4863" max="4863" width="22.28515625" style="454" customWidth="1"/>
    <col min="4864" max="4864" width="24.28515625" style="454" customWidth="1"/>
    <col min="4865" max="4865" width="34.140625" style="454" customWidth="1"/>
    <col min="4866" max="4866" width="12.42578125" style="454" customWidth="1"/>
    <col min="4867" max="4867" width="0" style="454" hidden="1" customWidth="1"/>
    <col min="4868" max="5117" width="9.140625" style="454"/>
    <col min="5118" max="5118" width="37.5703125" style="454" customWidth="1"/>
    <col min="5119" max="5119" width="22.28515625" style="454" customWidth="1"/>
    <col min="5120" max="5120" width="24.28515625" style="454" customWidth="1"/>
    <col min="5121" max="5121" width="34.140625" style="454" customWidth="1"/>
    <col min="5122" max="5122" width="12.42578125" style="454" customWidth="1"/>
    <col min="5123" max="5123" width="0" style="454" hidden="1" customWidth="1"/>
    <col min="5124" max="5373" width="9.140625" style="454"/>
    <col min="5374" max="5374" width="37.5703125" style="454" customWidth="1"/>
    <col min="5375" max="5375" width="22.28515625" style="454" customWidth="1"/>
    <col min="5376" max="5376" width="24.28515625" style="454" customWidth="1"/>
    <col min="5377" max="5377" width="34.140625" style="454" customWidth="1"/>
    <col min="5378" max="5378" width="12.42578125" style="454" customWidth="1"/>
    <col min="5379" max="5379" width="0" style="454" hidden="1" customWidth="1"/>
    <col min="5380" max="5629" width="9.140625" style="454"/>
    <col min="5630" max="5630" width="37.5703125" style="454" customWidth="1"/>
    <col min="5631" max="5631" width="22.28515625" style="454" customWidth="1"/>
    <col min="5632" max="5632" width="24.28515625" style="454" customWidth="1"/>
    <col min="5633" max="5633" width="34.140625" style="454" customWidth="1"/>
    <col min="5634" max="5634" width="12.42578125" style="454" customWidth="1"/>
    <col min="5635" max="5635" width="0" style="454" hidden="1" customWidth="1"/>
    <col min="5636" max="5885" width="9.140625" style="454"/>
    <col min="5886" max="5886" width="37.5703125" style="454" customWidth="1"/>
    <col min="5887" max="5887" width="22.28515625" style="454" customWidth="1"/>
    <col min="5888" max="5888" width="24.28515625" style="454" customWidth="1"/>
    <col min="5889" max="5889" width="34.140625" style="454" customWidth="1"/>
    <col min="5890" max="5890" width="12.42578125" style="454" customWidth="1"/>
    <col min="5891" max="5891" width="0" style="454" hidden="1" customWidth="1"/>
    <col min="5892" max="6141" width="9.140625" style="454"/>
    <col min="6142" max="6142" width="37.5703125" style="454" customWidth="1"/>
    <col min="6143" max="6143" width="22.28515625" style="454" customWidth="1"/>
    <col min="6144" max="6144" width="24.28515625" style="454" customWidth="1"/>
    <col min="6145" max="6145" width="34.140625" style="454" customWidth="1"/>
    <col min="6146" max="6146" width="12.42578125" style="454" customWidth="1"/>
    <col min="6147" max="6147" width="0" style="454" hidden="1" customWidth="1"/>
    <col min="6148" max="6397" width="9.140625" style="454"/>
    <col min="6398" max="6398" width="37.5703125" style="454" customWidth="1"/>
    <col min="6399" max="6399" width="22.28515625" style="454" customWidth="1"/>
    <col min="6400" max="6400" width="24.28515625" style="454" customWidth="1"/>
    <col min="6401" max="6401" width="34.140625" style="454" customWidth="1"/>
    <col min="6402" max="6402" width="12.42578125" style="454" customWidth="1"/>
    <col min="6403" max="6403" width="0" style="454" hidden="1" customWidth="1"/>
    <col min="6404" max="6653" width="9.140625" style="454"/>
    <col min="6654" max="6654" width="37.5703125" style="454" customWidth="1"/>
    <col min="6655" max="6655" width="22.28515625" style="454" customWidth="1"/>
    <col min="6656" max="6656" width="24.28515625" style="454" customWidth="1"/>
    <col min="6657" max="6657" width="34.140625" style="454" customWidth="1"/>
    <col min="6658" max="6658" width="12.42578125" style="454" customWidth="1"/>
    <col min="6659" max="6659" width="0" style="454" hidden="1" customWidth="1"/>
    <col min="6660" max="6909" width="9.140625" style="454"/>
    <col min="6910" max="6910" width="37.5703125" style="454" customWidth="1"/>
    <col min="6911" max="6911" width="22.28515625" style="454" customWidth="1"/>
    <col min="6912" max="6912" width="24.28515625" style="454" customWidth="1"/>
    <col min="6913" max="6913" width="34.140625" style="454" customWidth="1"/>
    <col min="6914" max="6914" width="12.42578125" style="454" customWidth="1"/>
    <col min="6915" max="6915" width="0" style="454" hidden="1" customWidth="1"/>
    <col min="6916" max="7165" width="9.140625" style="454"/>
    <col min="7166" max="7166" width="37.5703125" style="454" customWidth="1"/>
    <col min="7167" max="7167" width="22.28515625" style="454" customWidth="1"/>
    <col min="7168" max="7168" width="24.28515625" style="454" customWidth="1"/>
    <col min="7169" max="7169" width="34.140625" style="454" customWidth="1"/>
    <col min="7170" max="7170" width="12.42578125" style="454" customWidth="1"/>
    <col min="7171" max="7171" width="0" style="454" hidden="1" customWidth="1"/>
    <col min="7172" max="7421" width="9.140625" style="454"/>
    <col min="7422" max="7422" width="37.5703125" style="454" customWidth="1"/>
    <col min="7423" max="7423" width="22.28515625" style="454" customWidth="1"/>
    <col min="7424" max="7424" width="24.28515625" style="454" customWidth="1"/>
    <col min="7425" max="7425" width="34.140625" style="454" customWidth="1"/>
    <col min="7426" max="7426" width="12.42578125" style="454" customWidth="1"/>
    <col min="7427" max="7427" width="0" style="454" hidden="1" customWidth="1"/>
    <col min="7428" max="7677" width="9.140625" style="454"/>
    <col min="7678" max="7678" width="37.5703125" style="454" customWidth="1"/>
    <col min="7679" max="7679" width="22.28515625" style="454" customWidth="1"/>
    <col min="7680" max="7680" width="24.28515625" style="454" customWidth="1"/>
    <col min="7681" max="7681" width="34.140625" style="454" customWidth="1"/>
    <col min="7682" max="7682" width="12.42578125" style="454" customWidth="1"/>
    <col min="7683" max="7683" width="0" style="454" hidden="1" customWidth="1"/>
    <col min="7684" max="7933" width="9.140625" style="454"/>
    <col min="7934" max="7934" width="37.5703125" style="454" customWidth="1"/>
    <col min="7935" max="7935" width="22.28515625" style="454" customWidth="1"/>
    <col min="7936" max="7936" width="24.28515625" style="454" customWidth="1"/>
    <col min="7937" max="7937" width="34.140625" style="454" customWidth="1"/>
    <col min="7938" max="7938" width="12.42578125" style="454" customWidth="1"/>
    <col min="7939" max="7939" width="0" style="454" hidden="1" customWidth="1"/>
    <col min="7940" max="8189" width="9.140625" style="454"/>
    <col min="8190" max="8190" width="37.5703125" style="454" customWidth="1"/>
    <col min="8191" max="8191" width="22.28515625" style="454" customWidth="1"/>
    <col min="8192" max="8192" width="24.28515625" style="454" customWidth="1"/>
    <col min="8193" max="8193" width="34.140625" style="454" customWidth="1"/>
    <col min="8194" max="8194" width="12.42578125" style="454" customWidth="1"/>
    <col min="8195" max="8195" width="0" style="454" hidden="1" customWidth="1"/>
    <col min="8196" max="8445" width="9.140625" style="454"/>
    <col min="8446" max="8446" width="37.5703125" style="454" customWidth="1"/>
    <col min="8447" max="8447" width="22.28515625" style="454" customWidth="1"/>
    <col min="8448" max="8448" width="24.28515625" style="454" customWidth="1"/>
    <col min="8449" max="8449" width="34.140625" style="454" customWidth="1"/>
    <col min="8450" max="8450" width="12.42578125" style="454" customWidth="1"/>
    <col min="8451" max="8451" width="0" style="454" hidden="1" customWidth="1"/>
    <col min="8452" max="8701" width="9.140625" style="454"/>
    <col min="8702" max="8702" width="37.5703125" style="454" customWidth="1"/>
    <col min="8703" max="8703" width="22.28515625" style="454" customWidth="1"/>
    <col min="8704" max="8704" width="24.28515625" style="454" customWidth="1"/>
    <col min="8705" max="8705" width="34.140625" style="454" customWidth="1"/>
    <col min="8706" max="8706" width="12.42578125" style="454" customWidth="1"/>
    <col min="8707" max="8707" width="0" style="454" hidden="1" customWidth="1"/>
    <col min="8708" max="8957" width="9.140625" style="454"/>
    <col min="8958" max="8958" width="37.5703125" style="454" customWidth="1"/>
    <col min="8959" max="8959" width="22.28515625" style="454" customWidth="1"/>
    <col min="8960" max="8960" width="24.28515625" style="454" customWidth="1"/>
    <col min="8961" max="8961" width="34.140625" style="454" customWidth="1"/>
    <col min="8962" max="8962" width="12.42578125" style="454" customWidth="1"/>
    <col min="8963" max="8963" width="0" style="454" hidden="1" customWidth="1"/>
    <col min="8964" max="9213" width="9.140625" style="454"/>
    <col min="9214" max="9214" width="37.5703125" style="454" customWidth="1"/>
    <col min="9215" max="9215" width="22.28515625" style="454" customWidth="1"/>
    <col min="9216" max="9216" width="24.28515625" style="454" customWidth="1"/>
    <col min="9217" max="9217" width="34.140625" style="454" customWidth="1"/>
    <col min="9218" max="9218" width="12.42578125" style="454" customWidth="1"/>
    <col min="9219" max="9219" width="0" style="454" hidden="1" customWidth="1"/>
    <col min="9220" max="9469" width="9.140625" style="454"/>
    <col min="9470" max="9470" width="37.5703125" style="454" customWidth="1"/>
    <col min="9471" max="9471" width="22.28515625" style="454" customWidth="1"/>
    <col min="9472" max="9472" width="24.28515625" style="454" customWidth="1"/>
    <col min="9473" max="9473" width="34.140625" style="454" customWidth="1"/>
    <col min="9474" max="9474" width="12.42578125" style="454" customWidth="1"/>
    <col min="9475" max="9475" width="0" style="454" hidden="1" customWidth="1"/>
    <col min="9476" max="9725" width="9.140625" style="454"/>
    <col min="9726" max="9726" width="37.5703125" style="454" customWidth="1"/>
    <col min="9727" max="9727" width="22.28515625" style="454" customWidth="1"/>
    <col min="9728" max="9728" width="24.28515625" style="454" customWidth="1"/>
    <col min="9729" max="9729" width="34.140625" style="454" customWidth="1"/>
    <col min="9730" max="9730" width="12.42578125" style="454" customWidth="1"/>
    <col min="9731" max="9731" width="0" style="454" hidden="1" customWidth="1"/>
    <col min="9732" max="9981" width="9.140625" style="454"/>
    <col min="9982" max="9982" width="37.5703125" style="454" customWidth="1"/>
    <col min="9983" max="9983" width="22.28515625" style="454" customWidth="1"/>
    <col min="9984" max="9984" width="24.28515625" style="454" customWidth="1"/>
    <col min="9985" max="9985" width="34.140625" style="454" customWidth="1"/>
    <col min="9986" max="9986" width="12.42578125" style="454" customWidth="1"/>
    <col min="9987" max="9987" width="0" style="454" hidden="1" customWidth="1"/>
    <col min="9988" max="10237" width="9.140625" style="454"/>
    <col min="10238" max="10238" width="37.5703125" style="454" customWidth="1"/>
    <col min="10239" max="10239" width="22.28515625" style="454" customWidth="1"/>
    <col min="10240" max="10240" width="24.28515625" style="454" customWidth="1"/>
    <col min="10241" max="10241" width="34.140625" style="454" customWidth="1"/>
    <col min="10242" max="10242" width="12.42578125" style="454" customWidth="1"/>
    <col min="10243" max="10243" width="0" style="454" hidden="1" customWidth="1"/>
    <col min="10244" max="10493" width="9.140625" style="454"/>
    <col min="10494" max="10494" width="37.5703125" style="454" customWidth="1"/>
    <col min="10495" max="10495" width="22.28515625" style="454" customWidth="1"/>
    <col min="10496" max="10496" width="24.28515625" style="454" customWidth="1"/>
    <col min="10497" max="10497" width="34.140625" style="454" customWidth="1"/>
    <col min="10498" max="10498" width="12.42578125" style="454" customWidth="1"/>
    <col min="10499" max="10499" width="0" style="454" hidden="1" customWidth="1"/>
    <col min="10500" max="10749" width="9.140625" style="454"/>
    <col min="10750" max="10750" width="37.5703125" style="454" customWidth="1"/>
    <col min="10751" max="10751" width="22.28515625" style="454" customWidth="1"/>
    <col min="10752" max="10752" width="24.28515625" style="454" customWidth="1"/>
    <col min="10753" max="10753" width="34.140625" style="454" customWidth="1"/>
    <col min="10754" max="10754" width="12.42578125" style="454" customWidth="1"/>
    <col min="10755" max="10755" width="0" style="454" hidden="1" customWidth="1"/>
    <col min="10756" max="11005" width="9.140625" style="454"/>
    <col min="11006" max="11006" width="37.5703125" style="454" customWidth="1"/>
    <col min="11007" max="11007" width="22.28515625" style="454" customWidth="1"/>
    <col min="11008" max="11008" width="24.28515625" style="454" customWidth="1"/>
    <col min="11009" max="11009" width="34.140625" style="454" customWidth="1"/>
    <col min="11010" max="11010" width="12.42578125" style="454" customWidth="1"/>
    <col min="11011" max="11011" width="0" style="454" hidden="1" customWidth="1"/>
    <col min="11012" max="11261" width="9.140625" style="454"/>
    <col min="11262" max="11262" width="37.5703125" style="454" customWidth="1"/>
    <col min="11263" max="11263" width="22.28515625" style="454" customWidth="1"/>
    <col min="11264" max="11264" width="24.28515625" style="454" customWidth="1"/>
    <col min="11265" max="11265" width="34.140625" style="454" customWidth="1"/>
    <col min="11266" max="11266" width="12.42578125" style="454" customWidth="1"/>
    <col min="11267" max="11267" width="0" style="454" hidden="1" customWidth="1"/>
    <col min="11268" max="11517" width="9.140625" style="454"/>
    <col min="11518" max="11518" width="37.5703125" style="454" customWidth="1"/>
    <col min="11519" max="11519" width="22.28515625" style="454" customWidth="1"/>
    <col min="11520" max="11520" width="24.28515625" style="454" customWidth="1"/>
    <col min="11521" max="11521" width="34.140625" style="454" customWidth="1"/>
    <col min="11522" max="11522" width="12.42578125" style="454" customWidth="1"/>
    <col min="11523" max="11523" width="0" style="454" hidden="1" customWidth="1"/>
    <col min="11524" max="11773" width="9.140625" style="454"/>
    <col min="11774" max="11774" width="37.5703125" style="454" customWidth="1"/>
    <col min="11775" max="11775" width="22.28515625" style="454" customWidth="1"/>
    <col min="11776" max="11776" width="24.28515625" style="454" customWidth="1"/>
    <col min="11777" max="11777" width="34.140625" style="454" customWidth="1"/>
    <col min="11778" max="11778" width="12.42578125" style="454" customWidth="1"/>
    <col min="11779" max="11779" width="0" style="454" hidden="1" customWidth="1"/>
    <col min="11780" max="12029" width="9.140625" style="454"/>
    <col min="12030" max="12030" width="37.5703125" style="454" customWidth="1"/>
    <col min="12031" max="12031" width="22.28515625" style="454" customWidth="1"/>
    <col min="12032" max="12032" width="24.28515625" style="454" customWidth="1"/>
    <col min="12033" max="12033" width="34.140625" style="454" customWidth="1"/>
    <col min="12034" max="12034" width="12.42578125" style="454" customWidth="1"/>
    <col min="12035" max="12035" width="0" style="454" hidden="1" customWidth="1"/>
    <col min="12036" max="12285" width="9.140625" style="454"/>
    <col min="12286" max="12286" width="37.5703125" style="454" customWidth="1"/>
    <col min="12287" max="12287" width="22.28515625" style="454" customWidth="1"/>
    <col min="12288" max="12288" width="24.28515625" style="454" customWidth="1"/>
    <col min="12289" max="12289" width="34.140625" style="454" customWidth="1"/>
    <col min="12290" max="12290" width="12.42578125" style="454" customWidth="1"/>
    <col min="12291" max="12291" width="0" style="454" hidden="1" customWidth="1"/>
    <col min="12292" max="12541" width="9.140625" style="454"/>
    <col min="12542" max="12542" width="37.5703125" style="454" customWidth="1"/>
    <col min="12543" max="12543" width="22.28515625" style="454" customWidth="1"/>
    <col min="12544" max="12544" width="24.28515625" style="454" customWidth="1"/>
    <col min="12545" max="12545" width="34.140625" style="454" customWidth="1"/>
    <col min="12546" max="12546" width="12.42578125" style="454" customWidth="1"/>
    <col min="12547" max="12547" width="0" style="454" hidden="1" customWidth="1"/>
    <col min="12548" max="12797" width="9.140625" style="454"/>
    <col min="12798" max="12798" width="37.5703125" style="454" customWidth="1"/>
    <col min="12799" max="12799" width="22.28515625" style="454" customWidth="1"/>
    <col min="12800" max="12800" width="24.28515625" style="454" customWidth="1"/>
    <col min="12801" max="12801" width="34.140625" style="454" customWidth="1"/>
    <col min="12802" max="12802" width="12.42578125" style="454" customWidth="1"/>
    <col min="12803" max="12803" width="0" style="454" hidden="1" customWidth="1"/>
    <col min="12804" max="13053" width="9.140625" style="454"/>
    <col min="13054" max="13054" width="37.5703125" style="454" customWidth="1"/>
    <col min="13055" max="13055" width="22.28515625" style="454" customWidth="1"/>
    <col min="13056" max="13056" width="24.28515625" style="454" customWidth="1"/>
    <col min="13057" max="13057" width="34.140625" style="454" customWidth="1"/>
    <col min="13058" max="13058" width="12.42578125" style="454" customWidth="1"/>
    <col min="13059" max="13059" width="0" style="454" hidden="1" customWidth="1"/>
    <col min="13060" max="13309" width="9.140625" style="454"/>
    <col min="13310" max="13310" width="37.5703125" style="454" customWidth="1"/>
    <col min="13311" max="13311" width="22.28515625" style="454" customWidth="1"/>
    <col min="13312" max="13312" width="24.28515625" style="454" customWidth="1"/>
    <col min="13313" max="13313" width="34.140625" style="454" customWidth="1"/>
    <col min="13314" max="13314" width="12.42578125" style="454" customWidth="1"/>
    <col min="13315" max="13315" width="0" style="454" hidden="1" customWidth="1"/>
    <col min="13316" max="13565" width="9.140625" style="454"/>
    <col min="13566" max="13566" width="37.5703125" style="454" customWidth="1"/>
    <col min="13567" max="13567" width="22.28515625" style="454" customWidth="1"/>
    <col min="13568" max="13568" width="24.28515625" style="454" customWidth="1"/>
    <col min="13569" max="13569" width="34.140625" style="454" customWidth="1"/>
    <col min="13570" max="13570" width="12.42578125" style="454" customWidth="1"/>
    <col min="13571" max="13571" width="0" style="454" hidden="1" customWidth="1"/>
    <col min="13572" max="13821" width="9.140625" style="454"/>
    <col min="13822" max="13822" width="37.5703125" style="454" customWidth="1"/>
    <col min="13823" max="13823" width="22.28515625" style="454" customWidth="1"/>
    <col min="13824" max="13824" width="24.28515625" style="454" customWidth="1"/>
    <col min="13825" max="13825" width="34.140625" style="454" customWidth="1"/>
    <col min="13826" max="13826" width="12.42578125" style="454" customWidth="1"/>
    <col min="13827" max="13827" width="0" style="454" hidden="1" customWidth="1"/>
    <col min="13828" max="14077" width="9.140625" style="454"/>
    <col min="14078" max="14078" width="37.5703125" style="454" customWidth="1"/>
    <col min="14079" max="14079" width="22.28515625" style="454" customWidth="1"/>
    <col min="14080" max="14080" width="24.28515625" style="454" customWidth="1"/>
    <col min="14081" max="14081" width="34.140625" style="454" customWidth="1"/>
    <col min="14082" max="14082" width="12.42578125" style="454" customWidth="1"/>
    <col min="14083" max="14083" width="0" style="454" hidden="1" customWidth="1"/>
    <col min="14084" max="14333" width="9.140625" style="454"/>
    <col min="14334" max="14334" width="37.5703125" style="454" customWidth="1"/>
    <col min="14335" max="14335" width="22.28515625" style="454" customWidth="1"/>
    <col min="14336" max="14336" width="24.28515625" style="454" customWidth="1"/>
    <col min="14337" max="14337" width="34.140625" style="454" customWidth="1"/>
    <col min="14338" max="14338" width="12.42578125" style="454" customWidth="1"/>
    <col min="14339" max="14339" width="0" style="454" hidden="1" customWidth="1"/>
    <col min="14340" max="14589" width="9.140625" style="454"/>
    <col min="14590" max="14590" width="37.5703125" style="454" customWidth="1"/>
    <col min="14591" max="14591" width="22.28515625" style="454" customWidth="1"/>
    <col min="14592" max="14592" width="24.28515625" style="454" customWidth="1"/>
    <col min="14593" max="14593" width="34.140625" style="454" customWidth="1"/>
    <col min="14594" max="14594" width="12.42578125" style="454" customWidth="1"/>
    <col min="14595" max="14595" width="0" style="454" hidden="1" customWidth="1"/>
    <col min="14596" max="14845" width="9.140625" style="454"/>
    <col min="14846" max="14846" width="37.5703125" style="454" customWidth="1"/>
    <col min="14847" max="14847" width="22.28515625" style="454" customWidth="1"/>
    <col min="14848" max="14848" width="24.28515625" style="454" customWidth="1"/>
    <col min="14849" max="14849" width="34.140625" style="454" customWidth="1"/>
    <col min="14850" max="14850" width="12.42578125" style="454" customWidth="1"/>
    <col min="14851" max="14851" width="0" style="454" hidden="1" customWidth="1"/>
    <col min="14852" max="15101" width="9.140625" style="454"/>
    <col min="15102" max="15102" width="37.5703125" style="454" customWidth="1"/>
    <col min="15103" max="15103" width="22.28515625" style="454" customWidth="1"/>
    <col min="15104" max="15104" width="24.28515625" style="454" customWidth="1"/>
    <col min="15105" max="15105" width="34.140625" style="454" customWidth="1"/>
    <col min="15106" max="15106" width="12.42578125" style="454" customWidth="1"/>
    <col min="15107" max="15107" width="0" style="454" hidden="1" customWidth="1"/>
    <col min="15108" max="15357" width="9.140625" style="454"/>
    <col min="15358" max="15358" width="37.5703125" style="454" customWidth="1"/>
    <col min="15359" max="15359" width="22.28515625" style="454" customWidth="1"/>
    <col min="15360" max="15360" width="24.28515625" style="454" customWidth="1"/>
    <col min="15361" max="15361" width="34.140625" style="454" customWidth="1"/>
    <col min="15362" max="15362" width="12.42578125" style="454" customWidth="1"/>
    <col min="15363" max="15363" width="0" style="454" hidden="1" customWidth="1"/>
    <col min="15364" max="15613" width="9.140625" style="454"/>
    <col min="15614" max="15614" width="37.5703125" style="454" customWidth="1"/>
    <col min="15615" max="15615" width="22.28515625" style="454" customWidth="1"/>
    <col min="15616" max="15616" width="24.28515625" style="454" customWidth="1"/>
    <col min="15617" max="15617" width="34.140625" style="454" customWidth="1"/>
    <col min="15618" max="15618" width="12.42578125" style="454" customWidth="1"/>
    <col min="15619" max="15619" width="0" style="454" hidden="1" customWidth="1"/>
    <col min="15620" max="15869" width="9.140625" style="454"/>
    <col min="15870" max="15870" width="37.5703125" style="454" customWidth="1"/>
    <col min="15871" max="15871" width="22.28515625" style="454" customWidth="1"/>
    <col min="15872" max="15872" width="24.28515625" style="454" customWidth="1"/>
    <col min="15873" max="15873" width="34.140625" style="454" customWidth="1"/>
    <col min="15874" max="15874" width="12.42578125" style="454" customWidth="1"/>
    <col min="15875" max="15875" width="0" style="454" hidden="1" customWidth="1"/>
    <col min="15876" max="16125" width="9.140625" style="454"/>
    <col min="16126" max="16126" width="37.5703125" style="454" customWidth="1"/>
    <col min="16127" max="16127" width="22.28515625" style="454" customWidth="1"/>
    <col min="16128" max="16128" width="24.28515625" style="454" customWidth="1"/>
    <col min="16129" max="16129" width="34.140625" style="454" customWidth="1"/>
    <col min="16130" max="16130" width="12.42578125" style="454" customWidth="1"/>
    <col min="16131" max="16131" width="0" style="454" hidden="1" customWidth="1"/>
    <col min="16132" max="16384" width="9.140625" style="454"/>
  </cols>
  <sheetData>
    <row r="1" spans="1:14" s="100" customFormat="1" ht="15" customHeight="1">
      <c r="A1" s="1232"/>
      <c r="B1" s="1232"/>
      <c r="C1" s="1232"/>
      <c r="D1" s="1255" t="s">
        <v>3840</v>
      </c>
      <c r="E1" s="1255"/>
      <c r="F1" s="1255"/>
      <c r="G1" s="1255"/>
      <c r="H1" s="1255"/>
      <c r="I1" s="1255"/>
      <c r="J1" s="1255"/>
      <c r="K1" s="1257" t="s">
        <v>987</v>
      </c>
      <c r="L1" s="1257"/>
      <c r="M1" s="1257"/>
      <c r="N1" s="715"/>
    </row>
    <row r="2" spans="1:14" s="100" customFormat="1" ht="12.75" customHeight="1">
      <c r="A2" s="1232"/>
      <c r="B2" s="1232"/>
      <c r="C2" s="1232"/>
      <c r="D2" s="1255"/>
      <c r="E2" s="1255"/>
      <c r="F2" s="1255"/>
      <c r="G2" s="1255"/>
      <c r="H2" s="1255"/>
      <c r="I2" s="1255"/>
      <c r="J2" s="1255"/>
      <c r="K2" s="1257"/>
      <c r="L2" s="1257"/>
      <c r="M2" s="1257"/>
      <c r="N2" s="715"/>
    </row>
    <row r="3" spans="1:14" s="100" customFormat="1" ht="12.75" customHeight="1">
      <c r="A3" s="1232"/>
      <c r="B3" s="1232"/>
      <c r="C3" s="1232"/>
      <c r="D3" s="1255"/>
      <c r="E3" s="1255"/>
      <c r="F3" s="1255"/>
      <c r="G3" s="1255"/>
      <c r="H3" s="1255"/>
      <c r="I3" s="1255"/>
      <c r="J3" s="1255"/>
      <c r="K3" s="1257"/>
      <c r="L3" s="1257"/>
      <c r="M3" s="1257"/>
      <c r="N3" s="715"/>
    </row>
    <row r="4" spans="1:14" s="100" customFormat="1" ht="15" customHeight="1">
      <c r="A4" s="1232"/>
      <c r="B4" s="1232"/>
      <c r="C4" s="1232"/>
      <c r="D4" s="1255"/>
      <c r="E4" s="1255"/>
      <c r="F4" s="1255"/>
      <c r="G4" s="1255"/>
      <c r="H4" s="1255"/>
      <c r="I4" s="1255"/>
      <c r="J4" s="1255"/>
      <c r="K4" s="1258" t="s">
        <v>3856</v>
      </c>
      <c r="L4" s="1258"/>
      <c r="M4" s="1258"/>
      <c r="N4" s="715"/>
    </row>
    <row r="5" spans="1:14" s="101" customFormat="1">
      <c r="A5" s="1232"/>
      <c r="B5" s="1232"/>
      <c r="C5" s="1232"/>
      <c r="D5" s="1255"/>
      <c r="E5" s="1255"/>
      <c r="F5" s="1255"/>
      <c r="G5" s="1255"/>
      <c r="H5" s="1255"/>
      <c r="I5" s="1255"/>
      <c r="J5" s="1255"/>
      <c r="K5" s="1258"/>
      <c r="L5" s="1258"/>
      <c r="M5" s="1258"/>
      <c r="N5" s="716"/>
    </row>
    <row r="6" spans="1:14" s="101" customFormat="1" ht="13.5" thickBot="1">
      <c r="A6" s="1232"/>
      <c r="B6" s="1254"/>
      <c r="C6" s="1254"/>
      <c r="D6" s="1256"/>
      <c r="E6" s="1256"/>
      <c r="F6" s="1256"/>
      <c r="G6" s="1256"/>
      <c r="H6" s="1256"/>
      <c r="I6" s="1256"/>
      <c r="J6" s="1256"/>
      <c r="K6" s="1259"/>
      <c r="L6" s="1259"/>
      <c r="M6" s="1259"/>
      <c r="N6" s="716"/>
    </row>
    <row r="7" spans="1:14" s="100" customFormat="1" ht="36.75" customHeight="1" thickBot="1">
      <c r="A7" s="1232"/>
      <c r="B7" s="1244" t="s">
        <v>559</v>
      </c>
      <c r="C7" s="1245"/>
      <c r="D7" s="1245"/>
      <c r="E7" s="1245"/>
      <c r="F7" s="1245"/>
      <c r="G7" s="1245"/>
      <c r="H7" s="1245"/>
      <c r="I7" s="1245"/>
      <c r="J7" s="1245"/>
      <c r="K7" s="1245"/>
      <c r="L7" s="1245"/>
      <c r="M7" s="1246"/>
      <c r="N7" s="715"/>
    </row>
    <row r="8" spans="1:14" s="102" customFormat="1" ht="37.5" customHeight="1">
      <c r="A8" s="1232"/>
      <c r="B8" s="1253" t="s">
        <v>3037</v>
      </c>
      <c r="C8" s="1253"/>
      <c r="D8" s="1253"/>
      <c r="E8" s="1253"/>
      <c r="F8" s="1253"/>
      <c r="G8" s="1253"/>
      <c r="H8" s="1253"/>
      <c r="I8" s="1253"/>
      <c r="J8" s="1253"/>
      <c r="K8" s="1253"/>
      <c r="L8" s="1253"/>
      <c r="M8" s="1253"/>
      <c r="N8" s="717"/>
    </row>
    <row r="9" spans="1:14" s="103" customFormat="1" ht="29.25" customHeight="1">
      <c r="A9" s="1232"/>
      <c r="B9" s="1237" t="s">
        <v>3806</v>
      </c>
      <c r="C9" s="1237"/>
      <c r="D9" s="1237"/>
      <c r="E9" s="1237"/>
      <c r="F9" s="1237"/>
      <c r="G9" s="1237"/>
      <c r="H9" s="1237"/>
      <c r="I9" s="1237"/>
      <c r="J9" s="1237"/>
      <c r="K9" s="1237"/>
      <c r="L9" s="1237"/>
      <c r="M9" s="1237"/>
      <c r="N9" s="718"/>
    </row>
    <row r="10" spans="1:14" s="100" customFormat="1" ht="30" customHeight="1">
      <c r="A10" s="1232"/>
      <c r="B10" s="1237" t="s">
        <v>3807</v>
      </c>
      <c r="C10" s="1237"/>
      <c r="D10" s="1237"/>
      <c r="E10" s="1237"/>
      <c r="F10" s="1237"/>
      <c r="G10" s="1237"/>
      <c r="H10" s="1237"/>
      <c r="I10" s="1237"/>
      <c r="J10" s="1237"/>
      <c r="K10" s="1237"/>
      <c r="L10" s="1237"/>
      <c r="M10" s="1237"/>
      <c r="N10" s="715"/>
    </row>
    <row r="11" spans="1:14" s="100" customFormat="1" ht="27" customHeight="1">
      <c r="A11" s="1232"/>
      <c r="B11" s="1237" t="s">
        <v>514</v>
      </c>
      <c r="C11" s="1237"/>
      <c r="D11" s="1237"/>
      <c r="E11" s="1237"/>
      <c r="F11" s="1237"/>
      <c r="G11" s="1237"/>
      <c r="H11" s="1237"/>
      <c r="I11" s="1237"/>
      <c r="J11" s="1237"/>
      <c r="K11" s="1237"/>
      <c r="L11" s="1237"/>
      <c r="M11" s="1237"/>
      <c r="N11" s="715"/>
    </row>
    <row r="12" spans="1:14" s="100" customFormat="1" ht="27" customHeight="1">
      <c r="A12" s="1232"/>
      <c r="B12" s="1237" t="s">
        <v>515</v>
      </c>
      <c r="C12" s="1237"/>
      <c r="D12" s="1237"/>
      <c r="E12" s="1237"/>
      <c r="F12" s="1237"/>
      <c r="G12" s="1237"/>
      <c r="H12" s="1237"/>
      <c r="I12" s="1237"/>
      <c r="J12" s="1237"/>
      <c r="K12" s="1237"/>
      <c r="L12" s="1237"/>
      <c r="M12" s="1237"/>
      <c r="N12" s="715"/>
    </row>
    <row r="13" spans="1:14" s="100" customFormat="1" ht="32.25" customHeight="1">
      <c r="A13" s="1232"/>
      <c r="B13" s="1238" t="s">
        <v>3808</v>
      </c>
      <c r="C13" s="1239"/>
      <c r="D13" s="1239"/>
      <c r="E13" s="1239"/>
      <c r="F13" s="1239"/>
      <c r="G13" s="1239"/>
      <c r="H13" s="1239"/>
      <c r="I13" s="1239"/>
      <c r="J13" s="1239"/>
      <c r="K13" s="1239"/>
      <c r="L13" s="1239"/>
      <c r="M13" s="1240"/>
      <c r="N13" s="715"/>
    </row>
    <row r="14" spans="1:14" s="100" customFormat="1" ht="24.75" customHeight="1">
      <c r="A14" s="1232"/>
      <c r="B14" s="1238" t="s">
        <v>3878</v>
      </c>
      <c r="C14" s="1239"/>
      <c r="D14" s="1239"/>
      <c r="E14" s="1239"/>
      <c r="F14" s="1239"/>
      <c r="G14" s="1239"/>
      <c r="H14" s="1239"/>
      <c r="I14" s="1239"/>
      <c r="J14" s="1239"/>
      <c r="K14" s="1239"/>
      <c r="L14" s="1239"/>
      <c r="M14" s="1240"/>
      <c r="N14" s="715"/>
    </row>
    <row r="15" spans="1:14" s="100" customFormat="1" ht="12.75" customHeight="1">
      <c r="A15" s="1232"/>
      <c r="B15" s="1237" t="s">
        <v>516</v>
      </c>
      <c r="C15" s="1237"/>
      <c r="D15" s="1237"/>
      <c r="E15" s="1237"/>
      <c r="F15" s="1237"/>
      <c r="G15" s="1237"/>
      <c r="H15" s="1237"/>
      <c r="I15" s="1237"/>
      <c r="J15" s="1237"/>
      <c r="K15" s="1237"/>
      <c r="L15" s="1237"/>
      <c r="M15" s="1237"/>
      <c r="N15" s="715"/>
    </row>
    <row r="16" spans="1:14" s="100" customFormat="1">
      <c r="A16" s="1232"/>
      <c r="B16" s="104"/>
      <c r="C16" s="105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715"/>
    </row>
    <row r="17" spans="1:14" s="100" customFormat="1" ht="12.75" customHeight="1">
      <c r="A17" s="1232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715"/>
    </row>
    <row r="18" spans="1:14" s="106" customFormat="1" ht="15.75" customHeight="1">
      <c r="A18" s="1232"/>
      <c r="B18" s="1236" t="s">
        <v>3036</v>
      </c>
      <c r="C18" s="1236"/>
      <c r="D18" s="1236"/>
      <c r="E18" s="1236"/>
      <c r="F18" s="1236"/>
      <c r="G18" s="1236"/>
      <c r="H18" s="1236"/>
      <c r="I18" s="1236"/>
      <c r="J18" s="1236"/>
      <c r="K18" s="1236"/>
      <c r="L18" s="1236"/>
      <c r="M18" s="1236"/>
      <c r="N18" s="719"/>
    </row>
    <row r="19" spans="1:14" s="106" customFormat="1" ht="15.75" customHeight="1">
      <c r="A19" s="1232"/>
      <c r="B19" s="1241" t="s">
        <v>2733</v>
      </c>
      <c r="C19" s="1242"/>
      <c r="D19" s="1242"/>
      <c r="E19" s="1242"/>
      <c r="F19" s="1242"/>
      <c r="G19" s="1242"/>
      <c r="H19" s="1242"/>
      <c r="I19" s="1242"/>
      <c r="J19" s="1242"/>
      <c r="K19" s="1242"/>
      <c r="L19" s="1242"/>
      <c r="M19" s="1243"/>
      <c r="N19" s="719"/>
    </row>
    <row r="20" spans="1:14" s="106" customFormat="1" ht="15.75" customHeight="1">
      <c r="A20" s="1232"/>
      <c r="B20" s="1236" t="s">
        <v>517</v>
      </c>
      <c r="C20" s="1236"/>
      <c r="D20" s="1236"/>
      <c r="E20" s="1236"/>
      <c r="F20" s="1236"/>
      <c r="G20" s="1236"/>
      <c r="H20" s="1236"/>
      <c r="I20" s="1236"/>
      <c r="J20" s="1236"/>
      <c r="K20" s="1236"/>
      <c r="L20" s="1236"/>
      <c r="M20" s="1236"/>
      <c r="N20" s="719"/>
    </row>
    <row r="21" spans="1:14" s="106" customFormat="1" ht="15.75" customHeight="1">
      <c r="A21" s="1232"/>
      <c r="B21" s="1236" t="s">
        <v>3809</v>
      </c>
      <c r="C21" s="1236"/>
      <c r="D21" s="1236"/>
      <c r="E21" s="1236"/>
      <c r="F21" s="1236"/>
      <c r="G21" s="1236"/>
      <c r="H21" s="1236"/>
      <c r="I21" s="1236"/>
      <c r="J21" s="1236"/>
      <c r="K21" s="1236"/>
      <c r="L21" s="1236"/>
      <c r="M21" s="1236"/>
      <c r="N21" s="719"/>
    </row>
    <row r="22" spans="1:14" s="106" customFormat="1" ht="15.75" customHeight="1">
      <c r="A22" s="1232"/>
      <c r="B22" s="1236" t="s">
        <v>518</v>
      </c>
      <c r="C22" s="1236"/>
      <c r="D22" s="1236"/>
      <c r="E22" s="1236"/>
      <c r="F22" s="1236"/>
      <c r="G22" s="1236"/>
      <c r="H22" s="1236"/>
      <c r="I22" s="1236"/>
      <c r="J22" s="1236"/>
      <c r="K22" s="1236"/>
      <c r="L22" s="1236"/>
      <c r="M22" s="1236"/>
      <c r="N22" s="719"/>
    </row>
    <row r="23" spans="1:14" s="107" customFormat="1" ht="15.75" customHeight="1">
      <c r="A23" s="1232"/>
      <c r="B23" s="1236" t="s">
        <v>519</v>
      </c>
      <c r="C23" s="1236"/>
      <c r="D23" s="1236"/>
      <c r="E23" s="1236"/>
      <c r="F23" s="1236"/>
      <c r="G23" s="1236"/>
      <c r="H23" s="1236"/>
      <c r="I23" s="1236"/>
      <c r="J23" s="1236"/>
      <c r="K23" s="1236"/>
      <c r="L23" s="1236"/>
      <c r="M23" s="1236"/>
      <c r="N23" s="713"/>
    </row>
    <row r="24" spans="1:14" s="106" customFormat="1" ht="15.75" customHeight="1">
      <c r="A24" s="1232"/>
      <c r="B24" s="1236" t="s">
        <v>520</v>
      </c>
      <c r="C24" s="1236"/>
      <c r="D24" s="1236"/>
      <c r="E24" s="1236"/>
      <c r="F24" s="1236"/>
      <c r="G24" s="1236"/>
      <c r="H24" s="1236"/>
      <c r="I24" s="1236"/>
      <c r="J24" s="1236"/>
      <c r="K24" s="1236"/>
      <c r="L24" s="1236"/>
      <c r="M24" s="1236"/>
      <c r="N24" s="719"/>
    </row>
    <row r="25" spans="1:14" s="106" customFormat="1" ht="15.75" customHeight="1">
      <c r="A25" s="1232"/>
      <c r="B25" s="1233" t="s">
        <v>3877</v>
      </c>
      <c r="C25" s="1234"/>
      <c r="D25" s="1234"/>
      <c r="E25" s="1234"/>
      <c r="F25" s="1234"/>
      <c r="G25" s="1234"/>
      <c r="H25" s="1234"/>
      <c r="I25" s="1234"/>
      <c r="J25" s="1234"/>
      <c r="K25" s="1234"/>
      <c r="L25" s="1234"/>
      <c r="M25" s="1235"/>
      <c r="N25" s="719"/>
    </row>
    <row r="26" spans="1:14" s="107" customFormat="1" ht="15" customHeight="1">
      <c r="A26" s="1232"/>
      <c r="B26" s="1247" t="s">
        <v>522</v>
      </c>
      <c r="C26" s="1248"/>
      <c r="D26" s="1248"/>
      <c r="E26" s="1248"/>
      <c r="F26" s="1248"/>
      <c r="G26" s="1248"/>
      <c r="H26" s="1248"/>
      <c r="I26" s="1248"/>
      <c r="J26" s="1248"/>
      <c r="K26" s="1248"/>
      <c r="L26" s="1248"/>
      <c r="M26" s="1249"/>
      <c r="N26" s="749"/>
    </row>
    <row r="27" spans="1:14" s="107" customFormat="1" ht="17.25" customHeight="1">
      <c r="A27" s="1232"/>
      <c r="B27" s="1250"/>
      <c r="C27" s="1251"/>
      <c r="D27" s="1251"/>
      <c r="E27" s="1251"/>
      <c r="F27" s="1251"/>
      <c r="G27" s="1251"/>
      <c r="H27" s="1251"/>
      <c r="I27" s="1251"/>
      <c r="J27" s="1251"/>
      <c r="K27" s="1251"/>
      <c r="L27" s="1251"/>
      <c r="M27" s="1252"/>
      <c r="N27" s="749"/>
    </row>
    <row r="28" spans="1:14" s="107" customFormat="1">
      <c r="A28" s="1232"/>
      <c r="B28" s="714"/>
      <c r="C28" s="714"/>
      <c r="D28" s="714"/>
      <c r="E28" s="714"/>
      <c r="F28" s="714"/>
      <c r="G28" s="712"/>
      <c r="H28" s="712"/>
      <c r="I28" s="712"/>
      <c r="J28" s="712"/>
      <c r="K28" s="712"/>
      <c r="L28" s="712"/>
      <c r="M28" s="712"/>
      <c r="N28" s="713"/>
    </row>
  </sheetData>
  <mergeCells count="23">
    <mergeCell ref="B8:M8"/>
    <mergeCell ref="B9:M9"/>
    <mergeCell ref="B10:M10"/>
    <mergeCell ref="B1:C6"/>
    <mergeCell ref="D1:J6"/>
    <mergeCell ref="K1:M3"/>
    <mergeCell ref="K4:M6"/>
    <mergeCell ref="A1:A28"/>
    <mergeCell ref="B25:M25"/>
    <mergeCell ref="B24:M24"/>
    <mergeCell ref="B12:M12"/>
    <mergeCell ref="B13:M13"/>
    <mergeCell ref="B14:M14"/>
    <mergeCell ref="B15:M15"/>
    <mergeCell ref="B18:M18"/>
    <mergeCell ref="B19:M19"/>
    <mergeCell ref="B20:M20"/>
    <mergeCell ref="B21:M21"/>
    <mergeCell ref="B22:M22"/>
    <mergeCell ref="B23:M23"/>
    <mergeCell ref="B11:M11"/>
    <mergeCell ref="B7:M7"/>
    <mergeCell ref="B26:M27"/>
  </mergeCells>
  <hyperlinks>
    <hyperlink ref="K1:M3" location="Оглавление!R1C1" display="Оглавление &gt;&gt;&gt;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autoPageBreaks="0"/>
  </sheetPr>
  <dimension ref="A1:O72"/>
  <sheetViews>
    <sheetView showGridLines="0" workbookViewId="0">
      <pane ySplit="3" topLeftCell="A4" activePane="bottomLeft" state="frozen"/>
      <selection pane="bottomLeft" activeCell="C29" sqref="C29"/>
    </sheetView>
  </sheetViews>
  <sheetFormatPr defaultRowHeight="11.25"/>
  <cols>
    <col min="1" max="1" width="2.28515625" style="441" customWidth="1"/>
    <col min="2" max="2" width="13.28515625" style="441" customWidth="1"/>
    <col min="3" max="3" width="64.5703125" style="441" customWidth="1"/>
    <col min="4" max="5" width="4.5703125" style="442" customWidth="1"/>
    <col min="6" max="6" width="4.28515625" style="443" customWidth="1"/>
    <col min="7" max="7" width="7" style="442" customWidth="1"/>
    <col min="8" max="8" width="7.28515625" style="442" hidden="1" customWidth="1"/>
    <col min="9" max="9" width="9.28515625" style="442" bestFit="1" customWidth="1"/>
    <col min="10" max="10" width="9.28515625" style="806" customWidth="1"/>
    <col min="11" max="11" width="7.28515625" style="442" customWidth="1"/>
    <col min="12" max="12" width="7.7109375" style="442" customWidth="1"/>
    <col min="13" max="13" width="9.5703125" style="442" customWidth="1"/>
    <col min="14" max="14" width="23.140625" style="441" bestFit="1" customWidth="1"/>
    <col min="15" max="15" width="4" style="444" customWidth="1"/>
    <col min="16" max="16384" width="9.140625" style="444"/>
  </cols>
  <sheetData>
    <row r="1" spans="1:15" s="1" customFormat="1" ht="70.5" customHeight="1">
      <c r="A1" s="569"/>
      <c r="B1" s="970" t="s">
        <v>3840</v>
      </c>
      <c r="C1" s="971"/>
      <c r="D1" s="972"/>
      <c r="E1" s="972"/>
      <c r="F1" s="972"/>
      <c r="G1" s="972"/>
      <c r="H1" s="971"/>
      <c r="I1" s="971"/>
      <c r="J1" s="971"/>
      <c r="K1" s="971"/>
      <c r="L1" s="971"/>
      <c r="M1" s="971"/>
      <c r="N1" s="973"/>
      <c r="O1" s="3"/>
    </row>
    <row r="2" spans="1:15" s="7" customFormat="1" ht="48.75" customHeight="1">
      <c r="A2" s="969" t="s">
        <v>0</v>
      </c>
      <c r="B2" s="976" t="s">
        <v>1</v>
      </c>
      <c r="C2" s="978" t="s">
        <v>2</v>
      </c>
      <c r="D2" s="982" t="s">
        <v>3</v>
      </c>
      <c r="E2" s="982" t="s">
        <v>76</v>
      </c>
      <c r="F2" s="983" t="s">
        <v>100</v>
      </c>
      <c r="G2" s="982" t="s">
        <v>99</v>
      </c>
      <c r="H2" s="572"/>
      <c r="I2" s="811" t="s">
        <v>2417</v>
      </c>
      <c r="J2" s="814" t="s">
        <v>3873</v>
      </c>
      <c r="K2" s="807" t="s">
        <v>2418</v>
      </c>
      <c r="L2" s="815" t="s">
        <v>4256</v>
      </c>
      <c r="M2" s="816" t="s">
        <v>2421</v>
      </c>
      <c r="N2" s="757" t="s">
        <v>3845</v>
      </c>
      <c r="O2" s="510"/>
    </row>
    <row r="3" spans="1:15" s="7" customFormat="1" ht="28.5" customHeight="1">
      <c r="A3" s="969"/>
      <c r="B3" s="977"/>
      <c r="C3" s="978"/>
      <c r="D3" s="982"/>
      <c r="E3" s="982"/>
      <c r="F3" s="983"/>
      <c r="G3" s="982"/>
      <c r="H3" s="572" t="s">
        <v>2422</v>
      </c>
      <c r="I3" s="979">
        <f>Оглавление!D3</f>
        <v>0</v>
      </c>
      <c r="J3" s="980"/>
      <c r="K3" s="980"/>
      <c r="L3" s="980"/>
      <c r="M3" s="981"/>
      <c r="N3" s="795" t="s">
        <v>3846</v>
      </c>
      <c r="O3" s="510"/>
    </row>
    <row r="4" spans="1:15" s="5" customFormat="1" ht="56.25" customHeight="1">
      <c r="A4" s="564"/>
      <c r="B4" s="974" t="s">
        <v>2420</v>
      </c>
      <c r="C4" s="974"/>
      <c r="D4" s="974"/>
      <c r="E4" s="974"/>
      <c r="F4" s="974"/>
      <c r="G4" s="974"/>
      <c r="H4" s="974"/>
      <c r="I4" s="974"/>
      <c r="J4" s="974"/>
      <c r="K4" s="974"/>
      <c r="L4" s="974"/>
      <c r="M4" s="974"/>
      <c r="N4" s="974"/>
      <c r="O4" s="49"/>
    </row>
    <row r="5" spans="1:15" s="4" customFormat="1" ht="12.75">
      <c r="A5" s="503"/>
      <c r="B5" s="536" t="s">
        <v>2366</v>
      </c>
      <c r="C5" s="536" t="s">
        <v>1746</v>
      </c>
      <c r="D5" s="206" t="s">
        <v>4</v>
      </c>
      <c r="E5" s="207">
        <v>18</v>
      </c>
      <c r="F5" s="208">
        <v>0.45</v>
      </c>
      <c r="G5" s="346">
        <v>118</v>
      </c>
      <c r="H5" s="565">
        <f>I3</f>
        <v>0</v>
      </c>
      <c r="I5" s="812">
        <f t="shared" ref="I5:I47" si="0">G5*(1-H5)</f>
        <v>118</v>
      </c>
      <c r="J5" s="347">
        <f>I5*1.12</f>
        <v>132.16000000000003</v>
      </c>
      <c r="K5" s="308">
        <f>I5*1.9</f>
        <v>224.2</v>
      </c>
      <c r="L5" s="566">
        <f>I5*5.2</f>
        <v>613.6</v>
      </c>
      <c r="M5" s="307">
        <f>I5*1.8</f>
        <v>212.4</v>
      </c>
      <c r="N5" s="567"/>
      <c r="O5" s="511"/>
    </row>
    <row r="6" spans="1:15" s="4" customFormat="1" ht="12.75">
      <c r="A6" s="503"/>
      <c r="B6" s="536" t="s">
        <v>2748</v>
      </c>
      <c r="C6" s="536" t="s">
        <v>2749</v>
      </c>
      <c r="D6" s="206" t="s">
        <v>4</v>
      </c>
      <c r="E6" s="207">
        <v>18</v>
      </c>
      <c r="F6" s="208">
        <v>0.45</v>
      </c>
      <c r="G6" s="346">
        <v>118</v>
      </c>
      <c r="H6" s="565">
        <f>I3</f>
        <v>0</v>
      </c>
      <c r="I6" s="812">
        <f t="shared" si="0"/>
        <v>118</v>
      </c>
      <c r="J6" s="347">
        <f t="shared" ref="J6:J47" si="1">I6*1.12</f>
        <v>132.16000000000003</v>
      </c>
      <c r="K6" s="308">
        <f>I6*1.9</f>
        <v>224.2</v>
      </c>
      <c r="L6" s="566">
        <f t="shared" ref="L6:L47" si="2">I6*5.2</f>
        <v>613.6</v>
      </c>
      <c r="M6" s="307">
        <f t="shared" ref="M6:M47" si="3">I6*1.8</f>
        <v>212.4</v>
      </c>
      <c r="N6" s="567"/>
      <c r="O6" s="511"/>
    </row>
    <row r="7" spans="1:15" s="4" customFormat="1" ht="12.75">
      <c r="A7" s="503"/>
      <c r="B7" s="536" t="s">
        <v>2367</v>
      </c>
      <c r="C7" s="536" t="s">
        <v>1282</v>
      </c>
      <c r="D7" s="206" t="s">
        <v>4</v>
      </c>
      <c r="E7" s="207">
        <v>18</v>
      </c>
      <c r="F7" s="208">
        <v>0.56000000000000005</v>
      </c>
      <c r="G7" s="346">
        <v>130</v>
      </c>
      <c r="H7" s="565">
        <f>I3</f>
        <v>0</v>
      </c>
      <c r="I7" s="812">
        <f t="shared" si="0"/>
        <v>130</v>
      </c>
      <c r="J7" s="347">
        <f t="shared" si="1"/>
        <v>145.60000000000002</v>
      </c>
      <c r="K7" s="308">
        <f t="shared" ref="K7:K71" si="4">I7*1.9</f>
        <v>247</v>
      </c>
      <c r="L7" s="566">
        <f t="shared" si="2"/>
        <v>676</v>
      </c>
      <c r="M7" s="307">
        <f t="shared" si="3"/>
        <v>234</v>
      </c>
      <c r="N7" s="567"/>
      <c r="O7" s="511"/>
    </row>
    <row r="8" spans="1:15" s="4" customFormat="1" ht="12.75">
      <c r="A8" s="503"/>
      <c r="B8" s="536" t="s">
        <v>2368</v>
      </c>
      <c r="C8" s="536" t="s">
        <v>35</v>
      </c>
      <c r="D8" s="206" t="s">
        <v>4</v>
      </c>
      <c r="E8" s="207">
        <v>30</v>
      </c>
      <c r="F8" s="209">
        <v>0.56000000000000005</v>
      </c>
      <c r="G8" s="346">
        <v>127</v>
      </c>
      <c r="H8" s="565">
        <f>I3</f>
        <v>0</v>
      </c>
      <c r="I8" s="812">
        <f t="shared" si="0"/>
        <v>127</v>
      </c>
      <c r="J8" s="347">
        <f t="shared" si="1"/>
        <v>142.24</v>
      </c>
      <c r="K8" s="308">
        <f t="shared" si="4"/>
        <v>241.29999999999998</v>
      </c>
      <c r="L8" s="566">
        <f t="shared" si="2"/>
        <v>660.4</v>
      </c>
      <c r="M8" s="307">
        <f t="shared" si="3"/>
        <v>228.6</v>
      </c>
      <c r="N8" s="968"/>
      <c r="O8" s="511"/>
    </row>
    <row r="9" spans="1:15" s="4" customFormat="1" ht="12.75">
      <c r="A9" s="503"/>
      <c r="B9" s="535" t="s">
        <v>2369</v>
      </c>
      <c r="C9" s="535" t="s">
        <v>1052</v>
      </c>
      <c r="D9" s="531" t="s">
        <v>4</v>
      </c>
      <c r="E9" s="13">
        <v>6</v>
      </c>
      <c r="F9" s="10">
        <v>0.76483760051333327</v>
      </c>
      <c r="G9" s="14">
        <v>164</v>
      </c>
      <c r="H9" s="568">
        <f>I3</f>
        <v>0</v>
      </c>
      <c r="I9" s="813">
        <f t="shared" si="0"/>
        <v>164</v>
      </c>
      <c r="J9" s="347">
        <f t="shared" si="1"/>
        <v>183.68</v>
      </c>
      <c r="K9" s="308">
        <f t="shared" si="4"/>
        <v>311.59999999999997</v>
      </c>
      <c r="L9" s="566">
        <f t="shared" si="2"/>
        <v>852.80000000000007</v>
      </c>
      <c r="M9" s="307">
        <f t="shared" si="3"/>
        <v>295.2</v>
      </c>
      <c r="N9" s="968"/>
      <c r="O9" s="511"/>
    </row>
    <row r="10" spans="1:15" s="4" customFormat="1" ht="12.75">
      <c r="A10" s="503"/>
      <c r="B10" s="536" t="s">
        <v>2370</v>
      </c>
      <c r="C10" s="536" t="s">
        <v>36</v>
      </c>
      <c r="D10" s="206" t="s">
        <v>4</v>
      </c>
      <c r="E10" s="207">
        <v>6</v>
      </c>
      <c r="F10" s="209">
        <v>0.76483760051333327</v>
      </c>
      <c r="G10" s="346">
        <v>184.8</v>
      </c>
      <c r="H10" s="565">
        <f>I3</f>
        <v>0</v>
      </c>
      <c r="I10" s="812">
        <f t="shared" si="0"/>
        <v>184.8</v>
      </c>
      <c r="J10" s="347">
        <f t="shared" si="1"/>
        <v>206.97600000000003</v>
      </c>
      <c r="K10" s="308">
        <f t="shared" si="4"/>
        <v>351.12</v>
      </c>
      <c r="L10" s="566">
        <f t="shared" si="2"/>
        <v>960.96</v>
      </c>
      <c r="M10" s="307">
        <f t="shared" si="3"/>
        <v>332.64000000000004</v>
      </c>
      <c r="N10" s="968"/>
      <c r="O10" s="511"/>
    </row>
    <row r="11" spans="1:15" s="4" customFormat="1" ht="12.75">
      <c r="A11" s="503"/>
      <c r="B11" s="535" t="s">
        <v>2738</v>
      </c>
      <c r="C11" s="535" t="s">
        <v>2707</v>
      </c>
      <c r="D11" s="531" t="s">
        <v>4</v>
      </c>
      <c r="E11" s="13">
        <v>6</v>
      </c>
      <c r="F11" s="10">
        <v>0.76483760051333327</v>
      </c>
      <c r="G11" s="14">
        <v>220.64</v>
      </c>
      <c r="H11" s="568">
        <f>I3</f>
        <v>0</v>
      </c>
      <c r="I11" s="813">
        <f t="shared" si="0"/>
        <v>220.64</v>
      </c>
      <c r="J11" s="347">
        <f t="shared" si="1"/>
        <v>247.11680000000001</v>
      </c>
      <c r="K11" s="308">
        <f t="shared" ref="K11" si="5">I11*1.9</f>
        <v>419.21599999999995</v>
      </c>
      <c r="L11" s="566">
        <f t="shared" si="2"/>
        <v>1147.328</v>
      </c>
      <c r="M11" s="307">
        <f t="shared" si="3"/>
        <v>397.15199999999999</v>
      </c>
      <c r="N11" s="968"/>
      <c r="O11" s="511"/>
    </row>
    <row r="12" spans="1:15" s="4" customFormat="1" ht="12.75">
      <c r="A12" s="503"/>
      <c r="B12" s="535" t="s">
        <v>2371</v>
      </c>
      <c r="C12" s="535" t="s">
        <v>37</v>
      </c>
      <c r="D12" s="531" t="s">
        <v>4</v>
      </c>
      <c r="E12" s="13">
        <v>6</v>
      </c>
      <c r="F12" s="10">
        <v>1.0351082984066666</v>
      </c>
      <c r="G12" s="14">
        <v>246.40000000000003</v>
      </c>
      <c r="H12" s="568">
        <f>I3</f>
        <v>0</v>
      </c>
      <c r="I12" s="813">
        <f t="shared" si="0"/>
        <v>246.40000000000003</v>
      </c>
      <c r="J12" s="347">
        <f t="shared" si="1"/>
        <v>275.96800000000007</v>
      </c>
      <c r="K12" s="308">
        <f t="shared" si="4"/>
        <v>468.16</v>
      </c>
      <c r="L12" s="566">
        <f t="shared" si="2"/>
        <v>1281.2800000000002</v>
      </c>
      <c r="M12" s="307">
        <f t="shared" si="3"/>
        <v>443.5200000000001</v>
      </c>
      <c r="N12" s="968"/>
      <c r="O12" s="511"/>
    </row>
    <row r="13" spans="1:15" s="4" customFormat="1" ht="12.75">
      <c r="A13" s="503"/>
      <c r="B13" s="535" t="s">
        <v>2739</v>
      </c>
      <c r="C13" s="535" t="s">
        <v>2708</v>
      </c>
      <c r="D13" s="531" t="s">
        <v>4</v>
      </c>
      <c r="E13" s="13">
        <v>6</v>
      </c>
      <c r="F13" s="10">
        <v>1.0351082984066666</v>
      </c>
      <c r="G13" s="14">
        <v>295.68</v>
      </c>
      <c r="H13" s="568">
        <f>I3</f>
        <v>0</v>
      </c>
      <c r="I13" s="813">
        <f t="shared" si="0"/>
        <v>295.68</v>
      </c>
      <c r="J13" s="347">
        <f t="shared" si="1"/>
        <v>331.16160000000002</v>
      </c>
      <c r="K13" s="308">
        <f t="shared" ref="K13" si="6">I13*1.9</f>
        <v>561.79200000000003</v>
      </c>
      <c r="L13" s="566">
        <f t="shared" si="2"/>
        <v>1537.5360000000001</v>
      </c>
      <c r="M13" s="307">
        <f t="shared" si="3"/>
        <v>532.22400000000005</v>
      </c>
      <c r="N13" s="968"/>
      <c r="O13" s="511"/>
    </row>
    <row r="14" spans="1:15" s="4" customFormat="1" ht="12.75">
      <c r="A14" s="503"/>
      <c r="B14" s="535" t="s">
        <v>2372</v>
      </c>
      <c r="C14" s="535" t="s">
        <v>38</v>
      </c>
      <c r="D14" s="531" t="s">
        <v>4</v>
      </c>
      <c r="E14" s="13">
        <v>6</v>
      </c>
      <c r="F14" s="10">
        <v>1.3053789962999998</v>
      </c>
      <c r="G14" s="14">
        <v>350</v>
      </c>
      <c r="H14" s="568">
        <f>I3</f>
        <v>0</v>
      </c>
      <c r="I14" s="813">
        <f t="shared" si="0"/>
        <v>350</v>
      </c>
      <c r="J14" s="347">
        <f t="shared" si="1"/>
        <v>392.00000000000006</v>
      </c>
      <c r="K14" s="308">
        <f t="shared" si="4"/>
        <v>665</v>
      </c>
      <c r="L14" s="566">
        <f t="shared" si="2"/>
        <v>1820</v>
      </c>
      <c r="M14" s="307">
        <f t="shared" si="3"/>
        <v>630</v>
      </c>
      <c r="N14" s="968"/>
      <c r="O14" s="511"/>
    </row>
    <row r="15" spans="1:15" s="4" customFormat="1" ht="12.75">
      <c r="A15" s="503"/>
      <c r="B15" s="535" t="s">
        <v>2740</v>
      </c>
      <c r="C15" s="535" t="s">
        <v>2709</v>
      </c>
      <c r="D15" s="531" t="s">
        <v>4</v>
      </c>
      <c r="E15" s="13">
        <v>6</v>
      </c>
      <c r="F15" s="10">
        <v>1.3053789962999998</v>
      </c>
      <c r="G15" s="14">
        <v>361.76</v>
      </c>
      <c r="H15" s="568">
        <f>I3</f>
        <v>0</v>
      </c>
      <c r="I15" s="813">
        <f t="shared" si="0"/>
        <v>361.76</v>
      </c>
      <c r="J15" s="347">
        <f t="shared" si="1"/>
        <v>405.17120000000006</v>
      </c>
      <c r="K15" s="308">
        <f t="shared" ref="K15" si="7">I15*1.9</f>
        <v>687.34399999999994</v>
      </c>
      <c r="L15" s="566">
        <f t="shared" si="2"/>
        <v>1881.152</v>
      </c>
      <c r="M15" s="307">
        <f t="shared" si="3"/>
        <v>651.16800000000001</v>
      </c>
      <c r="N15" s="968"/>
      <c r="O15" s="511"/>
    </row>
    <row r="16" spans="1:15" s="4" customFormat="1" ht="12.75">
      <c r="A16" s="503"/>
      <c r="B16" s="535" t="s">
        <v>2373</v>
      </c>
      <c r="C16" s="535" t="s">
        <v>39</v>
      </c>
      <c r="D16" s="531" t="s">
        <v>4</v>
      </c>
      <c r="E16" s="13">
        <v>6</v>
      </c>
      <c r="F16" s="10">
        <v>1.5756496941933331</v>
      </c>
      <c r="G16" s="14">
        <v>438</v>
      </c>
      <c r="H16" s="568">
        <f>I3</f>
        <v>0</v>
      </c>
      <c r="I16" s="813">
        <f t="shared" si="0"/>
        <v>438</v>
      </c>
      <c r="J16" s="347">
        <f t="shared" si="1"/>
        <v>490.56000000000006</v>
      </c>
      <c r="K16" s="308">
        <f t="shared" si="4"/>
        <v>832.19999999999993</v>
      </c>
      <c r="L16" s="566">
        <f t="shared" si="2"/>
        <v>2277.6</v>
      </c>
      <c r="M16" s="307">
        <f t="shared" si="3"/>
        <v>788.4</v>
      </c>
      <c r="N16" s="968"/>
      <c r="O16" s="511"/>
    </row>
    <row r="17" spans="1:15" s="4" customFormat="1" ht="12.75">
      <c r="A17" s="503"/>
      <c r="B17" s="535" t="s">
        <v>2741</v>
      </c>
      <c r="C17" s="535" t="s">
        <v>2710</v>
      </c>
      <c r="D17" s="531" t="s">
        <v>4</v>
      </c>
      <c r="E17" s="13">
        <v>6</v>
      </c>
      <c r="F17" s="10">
        <v>1.5756496941933331</v>
      </c>
      <c r="G17" s="14">
        <v>480</v>
      </c>
      <c r="H17" s="568">
        <f>I3</f>
        <v>0</v>
      </c>
      <c r="I17" s="813">
        <f t="shared" si="0"/>
        <v>480</v>
      </c>
      <c r="J17" s="347">
        <f t="shared" si="1"/>
        <v>537.6</v>
      </c>
      <c r="K17" s="308">
        <f t="shared" ref="K17" si="8">I17*1.9</f>
        <v>912</v>
      </c>
      <c r="L17" s="566">
        <f t="shared" si="2"/>
        <v>2496</v>
      </c>
      <c r="M17" s="307">
        <f t="shared" si="3"/>
        <v>864</v>
      </c>
      <c r="N17" s="968"/>
      <c r="O17" s="511"/>
    </row>
    <row r="18" spans="1:15" s="4" customFormat="1" ht="12.75">
      <c r="A18" s="503"/>
      <c r="B18" s="536" t="s">
        <v>2374</v>
      </c>
      <c r="C18" s="536" t="s">
        <v>40</v>
      </c>
      <c r="D18" s="206" t="s">
        <v>4</v>
      </c>
      <c r="E18" s="207">
        <v>18</v>
      </c>
      <c r="F18" s="209">
        <v>0.49456690261999997</v>
      </c>
      <c r="G18" s="346">
        <v>127</v>
      </c>
      <c r="H18" s="565">
        <f>I3</f>
        <v>0</v>
      </c>
      <c r="I18" s="812">
        <f t="shared" si="0"/>
        <v>127</v>
      </c>
      <c r="J18" s="347">
        <f t="shared" si="1"/>
        <v>142.24</v>
      </c>
      <c r="K18" s="308">
        <f t="shared" si="4"/>
        <v>241.29999999999998</v>
      </c>
      <c r="L18" s="566">
        <f t="shared" si="2"/>
        <v>660.4</v>
      </c>
      <c r="M18" s="307">
        <f t="shared" si="3"/>
        <v>228.6</v>
      </c>
      <c r="N18" s="968"/>
      <c r="O18" s="511"/>
    </row>
    <row r="19" spans="1:15" s="4" customFormat="1" ht="12.75">
      <c r="A19" s="503"/>
      <c r="B19" s="536" t="s">
        <v>2375</v>
      </c>
      <c r="C19" s="536" t="s">
        <v>41</v>
      </c>
      <c r="D19" s="206" t="s">
        <v>4</v>
      </c>
      <c r="E19" s="207">
        <v>18</v>
      </c>
      <c r="F19" s="209">
        <v>0.70966820871333314</v>
      </c>
      <c r="G19" s="346">
        <v>170.24</v>
      </c>
      <c r="H19" s="565">
        <f>I3</f>
        <v>0</v>
      </c>
      <c r="I19" s="812">
        <f t="shared" si="0"/>
        <v>170.24</v>
      </c>
      <c r="J19" s="347">
        <f t="shared" si="1"/>
        <v>190.66880000000003</v>
      </c>
      <c r="K19" s="308">
        <f t="shared" si="4"/>
        <v>323.45600000000002</v>
      </c>
      <c r="L19" s="566">
        <f t="shared" si="2"/>
        <v>885.24800000000005</v>
      </c>
      <c r="M19" s="307">
        <f t="shared" si="3"/>
        <v>306.43200000000002</v>
      </c>
      <c r="N19" s="968"/>
      <c r="O19" s="511"/>
    </row>
    <row r="20" spans="1:15" s="4" customFormat="1" ht="13.5" customHeight="1">
      <c r="A20" s="503"/>
      <c r="B20" s="535" t="s">
        <v>2376</v>
      </c>
      <c r="C20" s="535" t="s">
        <v>42</v>
      </c>
      <c r="D20" s="531" t="s">
        <v>4</v>
      </c>
      <c r="E20" s="13">
        <v>6</v>
      </c>
      <c r="F20" s="10">
        <v>0.76483760051333327</v>
      </c>
      <c r="G20" s="14">
        <v>186</v>
      </c>
      <c r="H20" s="568">
        <f>I3</f>
        <v>0</v>
      </c>
      <c r="I20" s="813">
        <f t="shared" si="0"/>
        <v>186</v>
      </c>
      <c r="J20" s="347">
        <f t="shared" si="1"/>
        <v>208.32000000000002</v>
      </c>
      <c r="K20" s="308">
        <f t="shared" si="4"/>
        <v>353.4</v>
      </c>
      <c r="L20" s="566">
        <f t="shared" si="2"/>
        <v>967.2</v>
      </c>
      <c r="M20" s="307">
        <f t="shared" si="3"/>
        <v>334.8</v>
      </c>
      <c r="N20" s="968"/>
      <c r="O20" s="511"/>
    </row>
    <row r="21" spans="1:15" s="4" customFormat="1" ht="12.75">
      <c r="A21" s="503"/>
      <c r="B21" s="536" t="s">
        <v>2377</v>
      </c>
      <c r="C21" s="536" t="s">
        <v>43</v>
      </c>
      <c r="D21" s="206" t="s">
        <v>4</v>
      </c>
      <c r="E21" s="207">
        <v>6</v>
      </c>
      <c r="F21" s="209">
        <v>0.89997294945999995</v>
      </c>
      <c r="G21" s="346">
        <v>220.64000000000001</v>
      </c>
      <c r="H21" s="565">
        <f>I3</f>
        <v>0</v>
      </c>
      <c r="I21" s="812">
        <f t="shared" si="0"/>
        <v>220.64000000000001</v>
      </c>
      <c r="J21" s="347">
        <f t="shared" si="1"/>
        <v>247.11680000000004</v>
      </c>
      <c r="K21" s="308">
        <f t="shared" si="4"/>
        <v>419.21600000000001</v>
      </c>
      <c r="L21" s="566">
        <f t="shared" si="2"/>
        <v>1147.3280000000002</v>
      </c>
      <c r="M21" s="307">
        <f t="shared" si="3"/>
        <v>397.15200000000004</v>
      </c>
      <c r="N21" s="968"/>
      <c r="O21" s="511"/>
    </row>
    <row r="22" spans="1:15" s="4" customFormat="1" ht="12.75">
      <c r="A22" s="503"/>
      <c r="B22" s="535" t="s">
        <v>2736</v>
      </c>
      <c r="C22" s="535" t="s">
        <v>2711</v>
      </c>
      <c r="D22" s="531" t="s">
        <v>4</v>
      </c>
      <c r="E22" s="13">
        <v>6</v>
      </c>
      <c r="F22" s="10">
        <v>0.89997294945999995</v>
      </c>
      <c r="G22" s="14">
        <v>262</v>
      </c>
      <c r="H22" s="568">
        <f>I3</f>
        <v>0</v>
      </c>
      <c r="I22" s="813">
        <f t="shared" si="0"/>
        <v>262</v>
      </c>
      <c r="J22" s="347">
        <f t="shared" si="1"/>
        <v>293.44000000000005</v>
      </c>
      <c r="K22" s="308">
        <f t="shared" ref="K22" si="9">I22*1.9</f>
        <v>497.79999999999995</v>
      </c>
      <c r="L22" s="566">
        <f t="shared" si="2"/>
        <v>1362.4</v>
      </c>
      <c r="M22" s="307">
        <f t="shared" si="3"/>
        <v>471.6</v>
      </c>
      <c r="N22" s="968"/>
      <c r="O22" s="511"/>
    </row>
    <row r="23" spans="1:15" s="4" customFormat="1" ht="12.75">
      <c r="A23" s="503"/>
      <c r="B23" s="536" t="s">
        <v>2378</v>
      </c>
      <c r="C23" s="536" t="s">
        <v>44</v>
      </c>
      <c r="D23" s="206" t="s">
        <v>4</v>
      </c>
      <c r="E23" s="207">
        <v>6</v>
      </c>
      <c r="F23" s="209">
        <v>1.1702436473533333</v>
      </c>
      <c r="G23" s="346">
        <v>295</v>
      </c>
      <c r="H23" s="565">
        <f>I3</f>
        <v>0</v>
      </c>
      <c r="I23" s="812">
        <f t="shared" si="0"/>
        <v>295</v>
      </c>
      <c r="J23" s="347">
        <f t="shared" si="1"/>
        <v>330.40000000000003</v>
      </c>
      <c r="K23" s="308">
        <f t="shared" si="4"/>
        <v>560.5</v>
      </c>
      <c r="L23" s="566">
        <f t="shared" si="2"/>
        <v>1534</v>
      </c>
      <c r="M23" s="307">
        <f t="shared" si="3"/>
        <v>531</v>
      </c>
      <c r="N23" s="968"/>
      <c r="O23" s="511"/>
    </row>
    <row r="24" spans="1:15" s="4" customFormat="1" ht="12.75">
      <c r="A24" s="503"/>
      <c r="B24" s="535" t="s">
        <v>2737</v>
      </c>
      <c r="C24" s="535" t="s">
        <v>2712</v>
      </c>
      <c r="D24" s="531" t="s">
        <v>4</v>
      </c>
      <c r="E24" s="13">
        <v>6</v>
      </c>
      <c r="F24" s="10">
        <v>1.1702436473533333</v>
      </c>
      <c r="G24" s="14">
        <v>379.68</v>
      </c>
      <c r="H24" s="568">
        <f>I3</f>
        <v>0</v>
      </c>
      <c r="I24" s="813">
        <f t="shared" si="0"/>
        <v>379.68</v>
      </c>
      <c r="J24" s="347">
        <f t="shared" si="1"/>
        <v>425.24160000000006</v>
      </c>
      <c r="K24" s="308">
        <f t="shared" ref="K24" si="10">I24*1.9</f>
        <v>721.39199999999994</v>
      </c>
      <c r="L24" s="566">
        <f t="shared" si="2"/>
        <v>1974.336</v>
      </c>
      <c r="M24" s="307">
        <f t="shared" si="3"/>
        <v>683.42399999999998</v>
      </c>
      <c r="N24" s="968"/>
      <c r="O24" s="511"/>
    </row>
    <row r="25" spans="1:15" s="4" customFormat="1" ht="12.75">
      <c r="A25" s="503"/>
      <c r="B25" s="536" t="s">
        <v>2379</v>
      </c>
      <c r="C25" s="536" t="s">
        <v>45</v>
      </c>
      <c r="D25" s="206" t="s">
        <v>4</v>
      </c>
      <c r="E25" s="207">
        <v>6</v>
      </c>
      <c r="F25" s="209">
        <v>1.4405143452466664</v>
      </c>
      <c r="G25" s="346">
        <v>357</v>
      </c>
      <c r="H25" s="565">
        <f>I3</f>
        <v>0</v>
      </c>
      <c r="I25" s="812">
        <f t="shared" si="0"/>
        <v>357</v>
      </c>
      <c r="J25" s="347">
        <f t="shared" si="1"/>
        <v>399.84000000000003</v>
      </c>
      <c r="K25" s="308">
        <f t="shared" si="4"/>
        <v>678.3</v>
      </c>
      <c r="L25" s="566">
        <f t="shared" si="2"/>
        <v>1856.4</v>
      </c>
      <c r="M25" s="307">
        <f t="shared" si="3"/>
        <v>642.6</v>
      </c>
      <c r="N25" s="968"/>
      <c r="O25" s="511"/>
    </row>
    <row r="26" spans="1:15" s="4" customFormat="1" ht="12.75">
      <c r="A26" s="503"/>
      <c r="B26" s="535" t="s">
        <v>2735</v>
      </c>
      <c r="C26" s="535" t="s">
        <v>2713</v>
      </c>
      <c r="D26" s="531" t="s">
        <v>4</v>
      </c>
      <c r="E26" s="13">
        <v>6</v>
      </c>
      <c r="F26" s="10">
        <v>1.4405143452466664</v>
      </c>
      <c r="G26" s="14">
        <v>420</v>
      </c>
      <c r="H26" s="568">
        <f>I3</f>
        <v>0</v>
      </c>
      <c r="I26" s="813">
        <f t="shared" si="0"/>
        <v>420</v>
      </c>
      <c r="J26" s="347">
        <f t="shared" si="1"/>
        <v>470.40000000000003</v>
      </c>
      <c r="K26" s="308">
        <f t="shared" ref="K26" si="11">I26*1.9</f>
        <v>798</v>
      </c>
      <c r="L26" s="566">
        <f t="shared" si="2"/>
        <v>2184</v>
      </c>
      <c r="M26" s="307">
        <f t="shared" si="3"/>
        <v>756</v>
      </c>
      <c r="N26" s="968"/>
      <c r="O26" s="511"/>
    </row>
    <row r="27" spans="1:15" s="4" customFormat="1" ht="12.75">
      <c r="A27" s="503"/>
      <c r="B27" s="536" t="s">
        <v>2380</v>
      </c>
      <c r="C27" s="536" t="s">
        <v>46</v>
      </c>
      <c r="D27" s="206" t="s">
        <v>4</v>
      </c>
      <c r="E27" s="207">
        <v>6</v>
      </c>
      <c r="F27" s="209">
        <v>1.7107850431399998</v>
      </c>
      <c r="G27" s="346">
        <v>436</v>
      </c>
      <c r="H27" s="565">
        <f>I3</f>
        <v>0</v>
      </c>
      <c r="I27" s="812">
        <f t="shared" si="0"/>
        <v>436</v>
      </c>
      <c r="J27" s="347">
        <f t="shared" si="1"/>
        <v>488.32000000000005</v>
      </c>
      <c r="K27" s="308">
        <f t="shared" si="4"/>
        <v>828.4</v>
      </c>
      <c r="L27" s="566">
        <f t="shared" si="2"/>
        <v>2267.2000000000003</v>
      </c>
      <c r="M27" s="307">
        <f t="shared" si="3"/>
        <v>784.80000000000007</v>
      </c>
      <c r="N27" s="968"/>
      <c r="O27" s="511"/>
    </row>
    <row r="28" spans="1:15" s="4" customFormat="1" ht="12.75">
      <c r="A28" s="503"/>
      <c r="B28" s="535" t="s">
        <v>2734</v>
      </c>
      <c r="C28" s="535" t="s">
        <v>2714</v>
      </c>
      <c r="D28" s="531" t="s">
        <v>4</v>
      </c>
      <c r="E28" s="13">
        <v>6</v>
      </c>
      <c r="F28" s="10">
        <v>1.7107850431399998</v>
      </c>
      <c r="G28" s="14">
        <v>480</v>
      </c>
      <c r="H28" s="568">
        <f>I3</f>
        <v>0</v>
      </c>
      <c r="I28" s="813">
        <f t="shared" si="0"/>
        <v>480</v>
      </c>
      <c r="J28" s="347">
        <f t="shared" si="1"/>
        <v>537.6</v>
      </c>
      <c r="K28" s="308">
        <f t="shared" ref="K28" si="12">I28*1.9</f>
        <v>912</v>
      </c>
      <c r="L28" s="566">
        <f t="shared" si="2"/>
        <v>2496</v>
      </c>
      <c r="M28" s="307">
        <f t="shared" si="3"/>
        <v>864</v>
      </c>
      <c r="N28" s="968"/>
      <c r="O28" s="511"/>
    </row>
    <row r="29" spans="1:15" s="4" customFormat="1" ht="12.75">
      <c r="A29" s="503"/>
      <c r="B29" s="535" t="s">
        <v>2381</v>
      </c>
      <c r="C29" s="535" t="s">
        <v>47</v>
      </c>
      <c r="D29" s="531" t="s">
        <v>4</v>
      </c>
      <c r="E29" s="13">
        <v>6</v>
      </c>
      <c r="F29" s="10">
        <v>1.9810557410333332</v>
      </c>
      <c r="G29" s="14">
        <v>510</v>
      </c>
      <c r="H29" s="568">
        <f>I3</f>
        <v>0</v>
      </c>
      <c r="I29" s="813">
        <f t="shared" si="0"/>
        <v>510</v>
      </c>
      <c r="J29" s="347">
        <f t="shared" si="1"/>
        <v>571.20000000000005</v>
      </c>
      <c r="K29" s="308">
        <f t="shared" si="4"/>
        <v>969</v>
      </c>
      <c r="L29" s="566">
        <f t="shared" si="2"/>
        <v>2652</v>
      </c>
      <c r="M29" s="307">
        <f t="shared" si="3"/>
        <v>918</v>
      </c>
      <c r="N29" s="968"/>
      <c r="O29" s="511"/>
    </row>
    <row r="30" spans="1:15" s="4" customFormat="1" ht="12.75">
      <c r="A30" s="503"/>
      <c r="B30" s="536" t="s">
        <v>2691</v>
      </c>
      <c r="C30" s="536" t="s">
        <v>2692</v>
      </c>
      <c r="D30" s="206" t="s">
        <v>4</v>
      </c>
      <c r="E30" s="207">
        <v>18</v>
      </c>
      <c r="F30" s="209">
        <v>0.49456690261999997</v>
      </c>
      <c r="G30" s="346">
        <v>186</v>
      </c>
      <c r="H30" s="565">
        <f>I3</f>
        <v>0</v>
      </c>
      <c r="I30" s="812">
        <f t="shared" si="0"/>
        <v>186</v>
      </c>
      <c r="J30" s="347">
        <f t="shared" si="1"/>
        <v>208.32000000000002</v>
      </c>
      <c r="K30" s="308">
        <f t="shared" ref="K30" si="13">I30*1.9</f>
        <v>353.4</v>
      </c>
      <c r="L30" s="566">
        <f t="shared" si="2"/>
        <v>967.2</v>
      </c>
      <c r="M30" s="307">
        <f t="shared" si="3"/>
        <v>334.8</v>
      </c>
      <c r="N30" s="968"/>
      <c r="O30" s="511"/>
    </row>
    <row r="31" spans="1:15" s="4" customFormat="1" ht="12.75">
      <c r="A31" s="503"/>
      <c r="B31" s="536" t="s">
        <v>2382</v>
      </c>
      <c r="C31" s="536" t="s">
        <v>48</v>
      </c>
      <c r="D31" s="206" t="s">
        <v>4</v>
      </c>
      <c r="E31" s="207">
        <v>6</v>
      </c>
      <c r="F31" s="209">
        <v>0.76483760051333327</v>
      </c>
      <c r="G31" s="346">
        <v>195</v>
      </c>
      <c r="H31" s="565">
        <f>I3</f>
        <v>0</v>
      </c>
      <c r="I31" s="812">
        <f t="shared" si="0"/>
        <v>195</v>
      </c>
      <c r="J31" s="347">
        <f t="shared" si="1"/>
        <v>218.40000000000003</v>
      </c>
      <c r="K31" s="308">
        <f t="shared" si="4"/>
        <v>370.5</v>
      </c>
      <c r="L31" s="566">
        <f t="shared" si="2"/>
        <v>1014</v>
      </c>
      <c r="M31" s="307">
        <f t="shared" si="3"/>
        <v>351</v>
      </c>
      <c r="N31" s="968"/>
      <c r="O31" s="511"/>
    </row>
    <row r="32" spans="1:15" s="4" customFormat="1" ht="12.75">
      <c r="A32" s="503"/>
      <c r="B32" s="535" t="s">
        <v>2383</v>
      </c>
      <c r="C32" s="535" t="s">
        <v>49</v>
      </c>
      <c r="D32" s="531" t="s">
        <v>4</v>
      </c>
      <c r="E32" s="13">
        <v>6</v>
      </c>
      <c r="F32" s="10">
        <v>0.89997294945999995</v>
      </c>
      <c r="G32" s="14">
        <v>224</v>
      </c>
      <c r="H32" s="568">
        <f>I3</f>
        <v>0</v>
      </c>
      <c r="I32" s="813">
        <f t="shared" si="0"/>
        <v>224</v>
      </c>
      <c r="J32" s="347">
        <f t="shared" si="1"/>
        <v>250.88000000000002</v>
      </c>
      <c r="K32" s="308">
        <f t="shared" si="4"/>
        <v>425.59999999999997</v>
      </c>
      <c r="L32" s="566">
        <f t="shared" si="2"/>
        <v>1164.8</v>
      </c>
      <c r="M32" s="307">
        <f t="shared" si="3"/>
        <v>403.2</v>
      </c>
      <c r="N32" s="968"/>
      <c r="O32" s="511"/>
    </row>
    <row r="33" spans="1:15" s="4" customFormat="1" ht="12.75">
      <c r="A33" s="503"/>
      <c r="B33" s="535" t="s">
        <v>2384</v>
      </c>
      <c r="C33" s="535" t="s">
        <v>50</v>
      </c>
      <c r="D33" s="531" t="s">
        <v>4</v>
      </c>
      <c r="E33" s="13">
        <v>6</v>
      </c>
      <c r="F33" s="10">
        <v>1.0351082984066666</v>
      </c>
      <c r="G33" s="14">
        <v>268</v>
      </c>
      <c r="H33" s="568">
        <f>I3</f>
        <v>0</v>
      </c>
      <c r="I33" s="813">
        <f t="shared" si="0"/>
        <v>268</v>
      </c>
      <c r="J33" s="347">
        <f t="shared" si="1"/>
        <v>300.16000000000003</v>
      </c>
      <c r="K33" s="308">
        <f t="shared" si="4"/>
        <v>509.2</v>
      </c>
      <c r="L33" s="566">
        <f t="shared" si="2"/>
        <v>1393.6000000000001</v>
      </c>
      <c r="M33" s="307">
        <f t="shared" si="3"/>
        <v>482.40000000000003</v>
      </c>
      <c r="N33" s="968"/>
      <c r="O33" s="511"/>
    </row>
    <row r="34" spans="1:15" s="4" customFormat="1" ht="12.75">
      <c r="A34" s="503"/>
      <c r="B34" s="535" t="s">
        <v>2742</v>
      </c>
      <c r="C34" s="535" t="s">
        <v>2715</v>
      </c>
      <c r="D34" s="531" t="s">
        <v>4</v>
      </c>
      <c r="E34" s="13">
        <v>6</v>
      </c>
      <c r="F34" s="10">
        <v>1.0351082984066666</v>
      </c>
      <c r="G34" s="14">
        <v>297.92</v>
      </c>
      <c r="H34" s="568">
        <f>I3</f>
        <v>0</v>
      </c>
      <c r="I34" s="813">
        <f t="shared" si="0"/>
        <v>297.92</v>
      </c>
      <c r="J34" s="347">
        <f t="shared" si="1"/>
        <v>333.67040000000003</v>
      </c>
      <c r="K34" s="308">
        <f t="shared" ref="K34" si="14">I34*1.9</f>
        <v>566.048</v>
      </c>
      <c r="L34" s="566">
        <f t="shared" si="2"/>
        <v>1549.1840000000002</v>
      </c>
      <c r="M34" s="307">
        <f t="shared" si="3"/>
        <v>536.25600000000009</v>
      </c>
      <c r="N34" s="968"/>
      <c r="O34" s="511"/>
    </row>
    <row r="35" spans="1:15" s="4" customFormat="1" ht="12.75">
      <c r="A35" s="503"/>
      <c r="B35" s="535" t="s">
        <v>2385</v>
      </c>
      <c r="C35" s="535" t="s">
        <v>51</v>
      </c>
      <c r="D35" s="531" t="s">
        <v>4</v>
      </c>
      <c r="E35" s="13">
        <v>6</v>
      </c>
      <c r="F35" s="10">
        <v>1.3053789962999998</v>
      </c>
      <c r="G35" s="14">
        <v>350</v>
      </c>
      <c r="H35" s="568">
        <f>I3</f>
        <v>0</v>
      </c>
      <c r="I35" s="813">
        <f t="shared" si="0"/>
        <v>350</v>
      </c>
      <c r="J35" s="347">
        <f t="shared" si="1"/>
        <v>392.00000000000006</v>
      </c>
      <c r="K35" s="308">
        <f t="shared" si="4"/>
        <v>665</v>
      </c>
      <c r="L35" s="566">
        <f t="shared" si="2"/>
        <v>1820</v>
      </c>
      <c r="M35" s="307">
        <f t="shared" si="3"/>
        <v>630</v>
      </c>
      <c r="N35" s="968"/>
      <c r="O35" s="511"/>
    </row>
    <row r="36" spans="1:15" s="4" customFormat="1" ht="12.75">
      <c r="A36" s="503"/>
      <c r="B36" s="535" t="s">
        <v>2743</v>
      </c>
      <c r="C36" s="535" t="s">
        <v>2716</v>
      </c>
      <c r="D36" s="531" t="s">
        <v>4</v>
      </c>
      <c r="E36" s="13">
        <v>6</v>
      </c>
      <c r="F36" s="10">
        <v>1.3053789962999998</v>
      </c>
      <c r="G36" s="14">
        <v>396</v>
      </c>
      <c r="H36" s="568">
        <f>I3</f>
        <v>0</v>
      </c>
      <c r="I36" s="813">
        <f t="shared" si="0"/>
        <v>396</v>
      </c>
      <c r="J36" s="347">
        <f t="shared" si="1"/>
        <v>443.52000000000004</v>
      </c>
      <c r="K36" s="308">
        <f t="shared" ref="K36" si="15">I36*1.9</f>
        <v>752.4</v>
      </c>
      <c r="L36" s="566">
        <f t="shared" si="2"/>
        <v>2059.2000000000003</v>
      </c>
      <c r="M36" s="307">
        <f t="shared" si="3"/>
        <v>712.80000000000007</v>
      </c>
      <c r="N36" s="968"/>
      <c r="O36" s="511"/>
    </row>
    <row r="37" spans="1:15" s="4" customFormat="1" ht="12.75">
      <c r="A37" s="503"/>
      <c r="B37" s="535" t="s">
        <v>2386</v>
      </c>
      <c r="C37" s="535" t="s">
        <v>52</v>
      </c>
      <c r="D37" s="531" t="s">
        <v>4</v>
      </c>
      <c r="E37" s="13">
        <v>6</v>
      </c>
      <c r="F37" s="10">
        <v>1.5756496941933331</v>
      </c>
      <c r="G37" s="14">
        <v>438</v>
      </c>
      <c r="H37" s="568">
        <f>I3</f>
        <v>0</v>
      </c>
      <c r="I37" s="813">
        <f t="shared" si="0"/>
        <v>438</v>
      </c>
      <c r="J37" s="347">
        <f t="shared" si="1"/>
        <v>490.56000000000006</v>
      </c>
      <c r="K37" s="308">
        <f t="shared" si="4"/>
        <v>832.19999999999993</v>
      </c>
      <c r="L37" s="566">
        <f t="shared" si="2"/>
        <v>2277.6</v>
      </c>
      <c r="M37" s="307">
        <f t="shared" si="3"/>
        <v>788.4</v>
      </c>
      <c r="N37" s="968"/>
      <c r="O37" s="511"/>
    </row>
    <row r="38" spans="1:15" s="4" customFormat="1" ht="12.75">
      <c r="A38" s="503"/>
      <c r="B38" s="535" t="s">
        <v>2387</v>
      </c>
      <c r="C38" s="535" t="s">
        <v>53</v>
      </c>
      <c r="D38" s="531" t="s">
        <v>4</v>
      </c>
      <c r="E38" s="13">
        <v>6</v>
      </c>
      <c r="F38" s="10">
        <v>1.8459203920866665</v>
      </c>
      <c r="G38" s="14">
        <v>510</v>
      </c>
      <c r="H38" s="568">
        <f>I3</f>
        <v>0</v>
      </c>
      <c r="I38" s="813">
        <f t="shared" si="0"/>
        <v>510</v>
      </c>
      <c r="J38" s="347">
        <f t="shared" si="1"/>
        <v>571.20000000000005</v>
      </c>
      <c r="K38" s="308">
        <f t="shared" si="4"/>
        <v>969</v>
      </c>
      <c r="L38" s="566">
        <f t="shared" si="2"/>
        <v>2652</v>
      </c>
      <c r="M38" s="307">
        <f t="shared" si="3"/>
        <v>918</v>
      </c>
      <c r="N38" s="968"/>
      <c r="O38" s="511"/>
    </row>
    <row r="39" spans="1:15" s="4" customFormat="1" ht="12.75">
      <c r="A39" s="503"/>
      <c r="B39" s="535" t="s">
        <v>2388</v>
      </c>
      <c r="C39" s="535" t="s">
        <v>54</v>
      </c>
      <c r="D39" s="531" t="s">
        <v>4</v>
      </c>
      <c r="E39" s="13">
        <v>6</v>
      </c>
      <c r="F39" s="10">
        <v>2.1161910899799996</v>
      </c>
      <c r="G39" s="14">
        <v>594</v>
      </c>
      <c r="H39" s="568">
        <f>I3</f>
        <v>0</v>
      </c>
      <c r="I39" s="813">
        <f t="shared" si="0"/>
        <v>594</v>
      </c>
      <c r="J39" s="347">
        <f t="shared" si="1"/>
        <v>665.28000000000009</v>
      </c>
      <c r="K39" s="308">
        <f t="shared" si="4"/>
        <v>1128.5999999999999</v>
      </c>
      <c r="L39" s="566">
        <f t="shared" si="2"/>
        <v>3088.8</v>
      </c>
      <c r="M39" s="307">
        <f t="shared" si="3"/>
        <v>1069.2</v>
      </c>
      <c r="N39" s="968"/>
      <c r="O39" s="511"/>
    </row>
    <row r="40" spans="1:15" s="4" customFormat="1" ht="12" customHeight="1">
      <c r="A40" s="503"/>
      <c r="B40" s="535" t="s">
        <v>2389</v>
      </c>
      <c r="C40" s="535" t="s">
        <v>1283</v>
      </c>
      <c r="D40" s="531" t="s">
        <v>4</v>
      </c>
      <c r="E40" s="13">
        <v>6</v>
      </c>
      <c r="F40" s="171">
        <v>1.0351082984066666</v>
      </c>
      <c r="G40" s="14">
        <v>248</v>
      </c>
      <c r="H40" s="568">
        <f>I3</f>
        <v>0</v>
      </c>
      <c r="I40" s="813">
        <f t="shared" si="0"/>
        <v>248</v>
      </c>
      <c r="J40" s="347">
        <f t="shared" si="1"/>
        <v>277.76000000000005</v>
      </c>
      <c r="K40" s="308">
        <f t="shared" si="4"/>
        <v>471.2</v>
      </c>
      <c r="L40" s="566">
        <f t="shared" si="2"/>
        <v>1289.6000000000001</v>
      </c>
      <c r="M40" s="307">
        <f t="shared" si="3"/>
        <v>446.40000000000003</v>
      </c>
      <c r="N40" s="968"/>
      <c r="O40" s="511"/>
    </row>
    <row r="41" spans="1:15" s="4" customFormat="1" ht="12.75" customHeight="1">
      <c r="A41" s="503"/>
      <c r="B41" s="535" t="s">
        <v>2390</v>
      </c>
      <c r="C41" s="535" t="s">
        <v>1284</v>
      </c>
      <c r="D41" s="531" t="s">
        <v>4</v>
      </c>
      <c r="E41" s="13">
        <v>6</v>
      </c>
      <c r="F41" s="171">
        <v>1.0351082984066666</v>
      </c>
      <c r="G41" s="14">
        <v>263.20000000000005</v>
      </c>
      <c r="H41" s="568">
        <f>I3</f>
        <v>0</v>
      </c>
      <c r="I41" s="813">
        <f t="shared" si="0"/>
        <v>263.20000000000005</v>
      </c>
      <c r="J41" s="347">
        <f t="shared" si="1"/>
        <v>294.78400000000011</v>
      </c>
      <c r="K41" s="308">
        <f t="shared" si="4"/>
        <v>500.08000000000004</v>
      </c>
      <c r="L41" s="566">
        <f t="shared" si="2"/>
        <v>1368.6400000000003</v>
      </c>
      <c r="M41" s="307">
        <f t="shared" si="3"/>
        <v>473.7600000000001</v>
      </c>
      <c r="N41" s="968"/>
      <c r="O41" s="511"/>
    </row>
    <row r="42" spans="1:15" s="4" customFormat="1" ht="12.75">
      <c r="A42" s="503"/>
      <c r="B42" s="535" t="s">
        <v>2391</v>
      </c>
      <c r="C42" s="535" t="s">
        <v>55</v>
      </c>
      <c r="D42" s="531" t="s">
        <v>4</v>
      </c>
      <c r="E42" s="13">
        <v>6</v>
      </c>
      <c r="F42" s="171">
        <v>1.0351082984066666</v>
      </c>
      <c r="G42" s="14">
        <v>272</v>
      </c>
      <c r="H42" s="568">
        <f>I3</f>
        <v>0</v>
      </c>
      <c r="I42" s="813">
        <f t="shared" si="0"/>
        <v>272</v>
      </c>
      <c r="J42" s="347">
        <f t="shared" si="1"/>
        <v>304.64000000000004</v>
      </c>
      <c r="K42" s="308">
        <f t="shared" si="4"/>
        <v>516.79999999999995</v>
      </c>
      <c r="L42" s="566">
        <f t="shared" si="2"/>
        <v>1414.4</v>
      </c>
      <c r="M42" s="307">
        <f t="shared" si="3"/>
        <v>489.6</v>
      </c>
      <c r="N42" s="968"/>
      <c r="O42" s="511"/>
    </row>
    <row r="43" spans="1:15" s="4" customFormat="1" ht="12.75">
      <c r="A43" s="503"/>
      <c r="B43" s="535" t="s">
        <v>2392</v>
      </c>
      <c r="C43" s="535" t="s">
        <v>56</v>
      </c>
      <c r="D43" s="531" t="s">
        <v>4</v>
      </c>
      <c r="E43" s="13">
        <v>6</v>
      </c>
      <c r="F43" s="171">
        <v>1.1702436473533333</v>
      </c>
      <c r="G43" s="14">
        <v>295</v>
      </c>
      <c r="H43" s="568">
        <f>I3</f>
        <v>0</v>
      </c>
      <c r="I43" s="813">
        <f t="shared" si="0"/>
        <v>295</v>
      </c>
      <c r="J43" s="347">
        <f t="shared" si="1"/>
        <v>330.40000000000003</v>
      </c>
      <c r="K43" s="308">
        <f t="shared" si="4"/>
        <v>560.5</v>
      </c>
      <c r="L43" s="566">
        <f t="shared" si="2"/>
        <v>1534</v>
      </c>
      <c r="M43" s="307">
        <f t="shared" si="3"/>
        <v>531</v>
      </c>
      <c r="N43" s="968"/>
      <c r="O43" s="511"/>
    </row>
    <row r="44" spans="1:15" s="4" customFormat="1" ht="12.75">
      <c r="A44" s="503"/>
      <c r="B44" s="535" t="s">
        <v>2393</v>
      </c>
      <c r="C44" s="535" t="s">
        <v>57</v>
      </c>
      <c r="D44" s="531" t="s">
        <v>4</v>
      </c>
      <c r="E44" s="13">
        <v>6</v>
      </c>
      <c r="F44" s="171">
        <v>1.4405143452466664</v>
      </c>
      <c r="G44" s="14">
        <v>356</v>
      </c>
      <c r="H44" s="568">
        <f>I3</f>
        <v>0</v>
      </c>
      <c r="I44" s="813">
        <f t="shared" si="0"/>
        <v>356</v>
      </c>
      <c r="J44" s="347">
        <f t="shared" si="1"/>
        <v>398.72</v>
      </c>
      <c r="K44" s="308">
        <f t="shared" si="4"/>
        <v>676.4</v>
      </c>
      <c r="L44" s="566">
        <f t="shared" si="2"/>
        <v>1851.2</v>
      </c>
      <c r="M44" s="307">
        <f t="shared" si="3"/>
        <v>640.80000000000007</v>
      </c>
      <c r="N44" s="968"/>
      <c r="O44" s="511"/>
    </row>
    <row r="45" spans="1:15" s="4" customFormat="1" ht="12.75">
      <c r="A45" s="551"/>
      <c r="B45" s="535" t="s">
        <v>2394</v>
      </c>
      <c r="C45" s="535" t="s">
        <v>58</v>
      </c>
      <c r="D45" s="531" t="s">
        <v>4</v>
      </c>
      <c r="E45" s="13">
        <v>6</v>
      </c>
      <c r="F45" s="171">
        <v>1.7107850431399998</v>
      </c>
      <c r="G45" s="14">
        <v>462</v>
      </c>
      <c r="H45" s="568">
        <f>I3</f>
        <v>0</v>
      </c>
      <c r="I45" s="813">
        <f t="shared" si="0"/>
        <v>462</v>
      </c>
      <c r="J45" s="347">
        <f t="shared" si="1"/>
        <v>517.44000000000005</v>
      </c>
      <c r="K45" s="308">
        <f t="shared" si="4"/>
        <v>877.8</v>
      </c>
      <c r="L45" s="566">
        <f t="shared" si="2"/>
        <v>2402.4</v>
      </c>
      <c r="M45" s="307">
        <f t="shared" si="3"/>
        <v>831.6</v>
      </c>
      <c r="N45" s="968"/>
      <c r="O45" s="511"/>
    </row>
    <row r="46" spans="1:15" s="4" customFormat="1" ht="12.75">
      <c r="A46" s="503"/>
      <c r="B46" s="535" t="s">
        <v>2395</v>
      </c>
      <c r="C46" s="535" t="s">
        <v>59</v>
      </c>
      <c r="D46" s="531" t="s">
        <v>4</v>
      </c>
      <c r="E46" s="13">
        <v>6</v>
      </c>
      <c r="F46" s="171">
        <v>1.9810557410333332</v>
      </c>
      <c r="G46" s="14">
        <v>532</v>
      </c>
      <c r="H46" s="568">
        <f>I3</f>
        <v>0</v>
      </c>
      <c r="I46" s="813">
        <f t="shared" si="0"/>
        <v>532</v>
      </c>
      <c r="J46" s="347">
        <f t="shared" si="1"/>
        <v>595.84</v>
      </c>
      <c r="K46" s="308">
        <f t="shared" si="4"/>
        <v>1010.8</v>
      </c>
      <c r="L46" s="566">
        <f t="shared" si="2"/>
        <v>2766.4</v>
      </c>
      <c r="M46" s="307">
        <f t="shared" si="3"/>
        <v>957.6</v>
      </c>
      <c r="N46" s="968"/>
      <c r="O46" s="511"/>
    </row>
    <row r="47" spans="1:15" s="4" customFormat="1" ht="12.75">
      <c r="A47" s="503"/>
      <c r="B47" s="535" t="s">
        <v>2396</v>
      </c>
      <c r="C47" s="535" t="s">
        <v>60</v>
      </c>
      <c r="D47" s="531" t="s">
        <v>4</v>
      </c>
      <c r="E47" s="13">
        <v>6</v>
      </c>
      <c r="F47" s="171">
        <v>2.2513264389266663</v>
      </c>
      <c r="G47" s="14">
        <v>638</v>
      </c>
      <c r="H47" s="568">
        <f>I3</f>
        <v>0</v>
      </c>
      <c r="I47" s="813">
        <f t="shared" si="0"/>
        <v>638</v>
      </c>
      <c r="J47" s="347">
        <f t="shared" si="1"/>
        <v>714.56000000000006</v>
      </c>
      <c r="K47" s="308">
        <f t="shared" si="4"/>
        <v>1212.2</v>
      </c>
      <c r="L47" s="566">
        <f t="shared" si="2"/>
        <v>3317.6</v>
      </c>
      <c r="M47" s="307">
        <f t="shared" si="3"/>
        <v>1148.4000000000001</v>
      </c>
      <c r="N47" s="968"/>
      <c r="O47" s="511"/>
    </row>
    <row r="48" spans="1:15" s="5" customFormat="1" ht="28.5" customHeight="1">
      <c r="A48" s="563"/>
      <c r="B48" s="974" t="s">
        <v>3850</v>
      </c>
      <c r="C48" s="974"/>
      <c r="D48" s="974"/>
      <c r="E48" s="974"/>
      <c r="F48" s="974"/>
      <c r="G48" s="974"/>
      <c r="H48" s="974"/>
      <c r="I48" s="974"/>
      <c r="J48" s="974"/>
      <c r="K48" s="974"/>
      <c r="L48" s="974"/>
      <c r="M48" s="974"/>
      <c r="N48" s="570"/>
      <c r="O48" s="49"/>
    </row>
    <row r="49" spans="1:15" s="4" customFormat="1" ht="19.5" customHeight="1">
      <c r="A49" s="503"/>
      <c r="B49" s="536" t="s">
        <v>2744</v>
      </c>
      <c r="C49" s="536" t="s">
        <v>2746</v>
      </c>
      <c r="D49" s="206" t="s">
        <v>4</v>
      </c>
      <c r="E49" s="207">
        <v>18</v>
      </c>
      <c r="F49" s="209">
        <v>0.49456690261999997</v>
      </c>
      <c r="G49" s="346">
        <v>204</v>
      </c>
      <c r="H49" s="568">
        <f>I3</f>
        <v>0</v>
      </c>
      <c r="I49" s="813">
        <f>G49*(1-H49)</f>
        <v>204</v>
      </c>
      <c r="J49" s="29">
        <f>I49*1.12</f>
        <v>228.48000000000002</v>
      </c>
      <c r="K49" s="308">
        <f t="shared" si="4"/>
        <v>387.59999999999997</v>
      </c>
      <c r="L49" s="566">
        <f t="shared" ref="L49:L50" si="16">I49*5.5</f>
        <v>1122</v>
      </c>
      <c r="M49" s="307">
        <f t="shared" ref="M49:M50" si="17">I49*1.8</f>
        <v>367.2</v>
      </c>
      <c r="N49" s="369"/>
      <c r="O49" s="511"/>
    </row>
    <row r="50" spans="1:15" s="4" customFormat="1" ht="18" customHeight="1">
      <c r="A50" s="503"/>
      <c r="B50" s="536" t="s">
        <v>2745</v>
      </c>
      <c r="C50" s="536" t="s">
        <v>2747</v>
      </c>
      <c r="D50" s="206" t="s">
        <v>4</v>
      </c>
      <c r="E50" s="207">
        <v>6</v>
      </c>
      <c r="F50" s="209">
        <v>0.76483760051333327</v>
      </c>
      <c r="G50" s="346">
        <v>244</v>
      </c>
      <c r="H50" s="568">
        <f>I3</f>
        <v>0</v>
      </c>
      <c r="I50" s="813">
        <f>G50*(1-H50)</f>
        <v>244</v>
      </c>
      <c r="J50" s="29">
        <f>I50*1.12</f>
        <v>273.28000000000003</v>
      </c>
      <c r="K50" s="308">
        <f t="shared" ref="K50" si="18">I50*1.9</f>
        <v>463.59999999999997</v>
      </c>
      <c r="L50" s="566">
        <f t="shared" si="16"/>
        <v>1342</v>
      </c>
      <c r="M50" s="307">
        <f t="shared" si="17"/>
        <v>439.2</v>
      </c>
      <c r="N50" s="369"/>
      <c r="O50" s="511"/>
    </row>
    <row r="51" spans="1:15" s="5" customFormat="1" ht="15">
      <c r="A51" s="562"/>
      <c r="B51" s="975" t="s">
        <v>61</v>
      </c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571"/>
      <c r="O51" s="49"/>
    </row>
    <row r="52" spans="1:15" s="4" customFormat="1" ht="12.75">
      <c r="A52" s="503"/>
      <c r="B52" s="573" t="s">
        <v>2397</v>
      </c>
      <c r="C52" s="573" t="s">
        <v>2280</v>
      </c>
      <c r="D52" s="531" t="s">
        <v>4</v>
      </c>
      <c r="E52" s="13">
        <v>6</v>
      </c>
      <c r="F52" s="171">
        <v>3.1284300461866663</v>
      </c>
      <c r="G52" s="14">
        <v>160</v>
      </c>
      <c r="H52" s="135">
        <f>I3</f>
        <v>0</v>
      </c>
      <c r="I52" s="813">
        <f>G52*(1-I3)</f>
        <v>160</v>
      </c>
      <c r="J52" s="29">
        <f>I52*1.12</f>
        <v>179.20000000000002</v>
      </c>
      <c r="K52" s="308">
        <f t="shared" si="4"/>
        <v>304</v>
      </c>
      <c r="L52" s="566">
        <f>I52*8</f>
        <v>1280</v>
      </c>
      <c r="M52" s="307">
        <f t="shared" ref="M52:M71" si="19">I52*1.8</f>
        <v>288</v>
      </c>
      <c r="N52" s="369"/>
      <c r="O52" s="511"/>
    </row>
    <row r="53" spans="1:15" s="4" customFormat="1" ht="12.75">
      <c r="A53" s="503"/>
      <c r="B53" s="573" t="s">
        <v>2398</v>
      </c>
      <c r="C53" s="573" t="s">
        <v>2281</v>
      </c>
      <c r="D53" s="531" t="s">
        <v>4</v>
      </c>
      <c r="E53" s="13">
        <v>6</v>
      </c>
      <c r="F53" s="171">
        <v>3.1284300461866663</v>
      </c>
      <c r="G53" s="14">
        <v>217</v>
      </c>
      <c r="H53" s="135">
        <f>I3</f>
        <v>0</v>
      </c>
      <c r="I53" s="813">
        <f>G53*(1-I3)</f>
        <v>217</v>
      </c>
      <c r="J53" s="29">
        <f t="shared" ref="J53:J71" si="20">I53*1.12</f>
        <v>243.04000000000002</v>
      </c>
      <c r="K53" s="308">
        <f t="shared" si="4"/>
        <v>412.29999999999995</v>
      </c>
      <c r="L53" s="566">
        <f t="shared" ref="L53:L71" si="21">I53*8</f>
        <v>1736</v>
      </c>
      <c r="M53" s="307">
        <f t="shared" si="19"/>
        <v>390.6</v>
      </c>
      <c r="N53" s="369"/>
      <c r="O53" s="511"/>
    </row>
    <row r="54" spans="1:15" s="4" customFormat="1" ht="12.75">
      <c r="A54" s="503"/>
      <c r="B54" s="573" t="s">
        <v>2399</v>
      </c>
      <c r="C54" s="573" t="s">
        <v>2282</v>
      </c>
      <c r="D54" s="531" t="s">
        <v>4</v>
      </c>
      <c r="E54" s="13">
        <v>6</v>
      </c>
      <c r="F54" s="10">
        <v>3.1284300461866663</v>
      </c>
      <c r="G54" s="14">
        <v>230</v>
      </c>
      <c r="H54" s="135">
        <f>I3</f>
        <v>0</v>
      </c>
      <c r="I54" s="813">
        <f>G54*(1-I3)</f>
        <v>230</v>
      </c>
      <c r="J54" s="29">
        <f t="shared" si="20"/>
        <v>257.60000000000002</v>
      </c>
      <c r="K54" s="308">
        <f t="shared" si="4"/>
        <v>437</v>
      </c>
      <c r="L54" s="566">
        <f t="shared" si="21"/>
        <v>1840</v>
      </c>
      <c r="M54" s="307">
        <f t="shared" si="19"/>
        <v>414</v>
      </c>
      <c r="N54" s="369"/>
      <c r="O54" s="511"/>
    </row>
    <row r="55" spans="1:15" s="4" customFormat="1" ht="12.75">
      <c r="A55" s="503"/>
      <c r="B55" s="573" t="s">
        <v>2400</v>
      </c>
      <c r="C55" s="573" t="s">
        <v>1296</v>
      </c>
      <c r="D55" s="531" t="s">
        <v>4</v>
      </c>
      <c r="E55" s="13">
        <v>6</v>
      </c>
      <c r="F55" s="171">
        <v>3.1284300461866663</v>
      </c>
      <c r="G55" s="14">
        <v>308</v>
      </c>
      <c r="H55" s="135">
        <f>I3</f>
        <v>0</v>
      </c>
      <c r="I55" s="813">
        <f t="shared" ref="I55:I71" si="22">G55*(1-H55)</f>
        <v>308</v>
      </c>
      <c r="J55" s="29">
        <f t="shared" si="20"/>
        <v>344.96000000000004</v>
      </c>
      <c r="K55" s="308">
        <f t="shared" si="4"/>
        <v>585.19999999999993</v>
      </c>
      <c r="L55" s="566">
        <f t="shared" si="21"/>
        <v>2464</v>
      </c>
      <c r="M55" s="307">
        <f t="shared" si="19"/>
        <v>554.4</v>
      </c>
      <c r="N55" s="369"/>
      <c r="O55" s="511"/>
    </row>
    <row r="56" spans="1:15" s="4" customFormat="1" ht="12.75">
      <c r="A56" s="503"/>
      <c r="B56" s="573" t="s">
        <v>2401</v>
      </c>
      <c r="C56" s="573" t="s">
        <v>1297</v>
      </c>
      <c r="D56" s="531" t="s">
        <v>4</v>
      </c>
      <c r="E56" s="13">
        <v>6</v>
      </c>
      <c r="F56" s="171">
        <v>3.1284300461866663</v>
      </c>
      <c r="G56" s="14">
        <v>368</v>
      </c>
      <c r="H56" s="135">
        <f>I3</f>
        <v>0</v>
      </c>
      <c r="I56" s="813">
        <f t="shared" si="22"/>
        <v>368</v>
      </c>
      <c r="J56" s="29">
        <f t="shared" si="20"/>
        <v>412.16</v>
      </c>
      <c r="K56" s="308">
        <f t="shared" si="4"/>
        <v>699.19999999999993</v>
      </c>
      <c r="L56" s="566">
        <f t="shared" si="21"/>
        <v>2944</v>
      </c>
      <c r="M56" s="307">
        <f t="shared" si="19"/>
        <v>662.4</v>
      </c>
      <c r="N56" s="369"/>
      <c r="O56" s="511"/>
    </row>
    <row r="57" spans="1:15" s="4" customFormat="1" ht="12.75">
      <c r="A57" s="503"/>
      <c r="B57" s="573" t="s">
        <v>2402</v>
      </c>
      <c r="C57" s="573" t="s">
        <v>62</v>
      </c>
      <c r="D57" s="531" t="s">
        <v>4</v>
      </c>
      <c r="E57" s="13">
        <v>6</v>
      </c>
      <c r="F57" s="10">
        <v>3.1284300461866663</v>
      </c>
      <c r="G57" s="14">
        <v>486</v>
      </c>
      <c r="H57" s="135">
        <f>I3</f>
        <v>0</v>
      </c>
      <c r="I57" s="813">
        <f t="shared" si="22"/>
        <v>486</v>
      </c>
      <c r="J57" s="29">
        <f t="shared" si="20"/>
        <v>544.32000000000005</v>
      </c>
      <c r="K57" s="308">
        <f t="shared" si="4"/>
        <v>923.4</v>
      </c>
      <c r="L57" s="566">
        <f t="shared" si="21"/>
        <v>3888</v>
      </c>
      <c r="M57" s="307">
        <f t="shared" si="19"/>
        <v>874.80000000000007</v>
      </c>
      <c r="N57" s="968"/>
      <c r="O57" s="511"/>
    </row>
    <row r="58" spans="1:15" s="4" customFormat="1" ht="12.75">
      <c r="A58" s="503"/>
      <c r="B58" s="573" t="s">
        <v>2403</v>
      </c>
      <c r="C58" s="573" t="s">
        <v>63</v>
      </c>
      <c r="D58" s="531" t="s">
        <v>4</v>
      </c>
      <c r="E58" s="13">
        <v>6</v>
      </c>
      <c r="F58" s="10">
        <v>3.7153891241599997</v>
      </c>
      <c r="G58" s="14">
        <v>572</v>
      </c>
      <c r="H58" s="135">
        <f>I3</f>
        <v>0</v>
      </c>
      <c r="I58" s="813">
        <f t="shared" si="22"/>
        <v>572</v>
      </c>
      <c r="J58" s="29">
        <f t="shared" si="20"/>
        <v>640.6400000000001</v>
      </c>
      <c r="K58" s="308">
        <f t="shared" si="4"/>
        <v>1086.8</v>
      </c>
      <c r="L58" s="566">
        <f t="shared" si="21"/>
        <v>4576</v>
      </c>
      <c r="M58" s="307">
        <f t="shared" si="19"/>
        <v>1029.6000000000001</v>
      </c>
      <c r="N58" s="968"/>
      <c r="O58" s="511"/>
    </row>
    <row r="59" spans="1:15" s="4" customFormat="1" ht="12.75">
      <c r="A59" s="503"/>
      <c r="B59" s="573" t="s">
        <v>2404</v>
      </c>
      <c r="C59" s="573" t="s">
        <v>64</v>
      </c>
      <c r="D59" s="531" t="s">
        <v>4</v>
      </c>
      <c r="E59" s="13">
        <v>6</v>
      </c>
      <c r="F59" s="10">
        <v>4.3023482021333335</v>
      </c>
      <c r="G59" s="14">
        <v>660</v>
      </c>
      <c r="H59" s="135">
        <f>I3</f>
        <v>0</v>
      </c>
      <c r="I59" s="813">
        <f t="shared" si="22"/>
        <v>660</v>
      </c>
      <c r="J59" s="29">
        <f t="shared" si="20"/>
        <v>739.2</v>
      </c>
      <c r="K59" s="308">
        <f t="shared" si="4"/>
        <v>1254</v>
      </c>
      <c r="L59" s="566">
        <f t="shared" si="21"/>
        <v>5280</v>
      </c>
      <c r="M59" s="307">
        <f t="shared" si="19"/>
        <v>1188</v>
      </c>
      <c r="N59" s="968"/>
      <c r="O59" s="511"/>
    </row>
    <row r="60" spans="1:15" s="4" customFormat="1" ht="12.75">
      <c r="A60" s="503"/>
      <c r="B60" s="573" t="s">
        <v>2405</v>
      </c>
      <c r="C60" s="573" t="s">
        <v>2290</v>
      </c>
      <c r="D60" s="531" t="s">
        <v>4</v>
      </c>
      <c r="E60" s="13">
        <v>6</v>
      </c>
      <c r="F60" s="10">
        <v>2.8349505071999999</v>
      </c>
      <c r="G60" s="14">
        <v>240</v>
      </c>
      <c r="H60" s="135">
        <f>I3</f>
        <v>0</v>
      </c>
      <c r="I60" s="813">
        <f t="shared" si="22"/>
        <v>240</v>
      </c>
      <c r="J60" s="29">
        <f t="shared" si="20"/>
        <v>268.8</v>
      </c>
      <c r="K60" s="308">
        <f t="shared" si="4"/>
        <v>456</v>
      </c>
      <c r="L60" s="566">
        <f t="shared" si="21"/>
        <v>1920</v>
      </c>
      <c r="M60" s="307">
        <f t="shared" si="19"/>
        <v>432</v>
      </c>
      <c r="N60" s="968"/>
      <c r="O60" s="511"/>
    </row>
    <row r="61" spans="1:15" s="4" customFormat="1" ht="12.75">
      <c r="A61" s="503"/>
      <c r="B61" s="573" t="s">
        <v>2406</v>
      </c>
      <c r="C61" s="573" t="s">
        <v>2289</v>
      </c>
      <c r="D61" s="531" t="s">
        <v>4</v>
      </c>
      <c r="E61" s="13">
        <v>6</v>
      </c>
      <c r="F61" s="10">
        <v>2.8349505071999999</v>
      </c>
      <c r="G61" s="14">
        <v>334</v>
      </c>
      <c r="H61" s="135">
        <f>I3</f>
        <v>0</v>
      </c>
      <c r="I61" s="813">
        <f t="shared" si="22"/>
        <v>334</v>
      </c>
      <c r="J61" s="29">
        <f t="shared" si="20"/>
        <v>374.08000000000004</v>
      </c>
      <c r="K61" s="308">
        <f t="shared" si="4"/>
        <v>634.6</v>
      </c>
      <c r="L61" s="566">
        <f t="shared" si="21"/>
        <v>2672</v>
      </c>
      <c r="M61" s="307">
        <f t="shared" si="19"/>
        <v>601.20000000000005</v>
      </c>
      <c r="N61" s="968"/>
      <c r="O61" s="511"/>
    </row>
    <row r="62" spans="1:15" s="4" customFormat="1" ht="12.75">
      <c r="A62" s="503"/>
      <c r="B62" s="573" t="s">
        <v>2407</v>
      </c>
      <c r="C62" s="573" t="s">
        <v>65</v>
      </c>
      <c r="D62" s="531" t="s">
        <v>4</v>
      </c>
      <c r="E62" s="13">
        <v>6</v>
      </c>
      <c r="F62" s="10">
        <v>2.8349505071999999</v>
      </c>
      <c r="G62" s="14">
        <v>440</v>
      </c>
      <c r="H62" s="135">
        <f>I3</f>
        <v>0</v>
      </c>
      <c r="I62" s="813">
        <f t="shared" si="22"/>
        <v>440</v>
      </c>
      <c r="J62" s="29">
        <f t="shared" si="20"/>
        <v>492.80000000000007</v>
      </c>
      <c r="K62" s="308">
        <f t="shared" si="4"/>
        <v>836</v>
      </c>
      <c r="L62" s="566">
        <f t="shared" si="21"/>
        <v>3520</v>
      </c>
      <c r="M62" s="307">
        <f t="shared" si="19"/>
        <v>792</v>
      </c>
      <c r="N62" s="968"/>
      <c r="O62" s="511"/>
    </row>
    <row r="63" spans="1:15" s="4" customFormat="1" ht="12.75">
      <c r="A63" s="503"/>
      <c r="B63" s="573" t="s">
        <v>2408</v>
      </c>
      <c r="C63" s="573" t="s">
        <v>66</v>
      </c>
      <c r="D63" s="531" t="s">
        <v>4</v>
      </c>
      <c r="E63" s="13">
        <v>6</v>
      </c>
      <c r="F63" s="10">
        <v>3.4219095851733332</v>
      </c>
      <c r="G63" s="14">
        <v>530</v>
      </c>
      <c r="H63" s="135">
        <f>I3</f>
        <v>0</v>
      </c>
      <c r="I63" s="813">
        <f t="shared" si="22"/>
        <v>530</v>
      </c>
      <c r="J63" s="29">
        <f t="shared" si="20"/>
        <v>593.6</v>
      </c>
      <c r="K63" s="308">
        <f t="shared" si="4"/>
        <v>1007</v>
      </c>
      <c r="L63" s="566">
        <f t="shared" si="21"/>
        <v>4240</v>
      </c>
      <c r="M63" s="307">
        <f t="shared" si="19"/>
        <v>954</v>
      </c>
      <c r="N63" s="968"/>
      <c r="O63" s="511"/>
    </row>
    <row r="64" spans="1:15" s="4" customFormat="1" ht="12.75">
      <c r="A64" s="503"/>
      <c r="B64" s="573" t="s">
        <v>2409</v>
      </c>
      <c r="C64" s="573" t="s">
        <v>67</v>
      </c>
      <c r="D64" s="531" t="s">
        <v>4</v>
      </c>
      <c r="E64" s="13">
        <v>6</v>
      </c>
      <c r="F64" s="10">
        <v>4.0088686631466661</v>
      </c>
      <c r="G64" s="14">
        <v>610</v>
      </c>
      <c r="H64" s="135">
        <f>I3</f>
        <v>0</v>
      </c>
      <c r="I64" s="813">
        <f t="shared" si="22"/>
        <v>610</v>
      </c>
      <c r="J64" s="29">
        <f t="shared" si="20"/>
        <v>683.2</v>
      </c>
      <c r="K64" s="308">
        <f t="shared" si="4"/>
        <v>1159</v>
      </c>
      <c r="L64" s="566">
        <f t="shared" si="21"/>
        <v>4880</v>
      </c>
      <c r="M64" s="307">
        <f t="shared" si="19"/>
        <v>1098</v>
      </c>
      <c r="N64" s="968"/>
      <c r="O64" s="511"/>
    </row>
    <row r="65" spans="1:15" s="4" customFormat="1" ht="12.75">
      <c r="A65" s="503"/>
      <c r="B65" s="573" t="s">
        <v>2410</v>
      </c>
      <c r="C65" s="573" t="s">
        <v>68</v>
      </c>
      <c r="D65" s="531" t="s">
        <v>4</v>
      </c>
      <c r="E65" s="13">
        <v>6</v>
      </c>
      <c r="F65" s="10">
        <v>4.5958277411199999</v>
      </c>
      <c r="G65" s="14">
        <v>696</v>
      </c>
      <c r="H65" s="135">
        <f>I3</f>
        <v>0</v>
      </c>
      <c r="I65" s="813">
        <f t="shared" si="22"/>
        <v>696</v>
      </c>
      <c r="J65" s="29">
        <f t="shared" si="20"/>
        <v>779.5200000000001</v>
      </c>
      <c r="K65" s="308">
        <f t="shared" si="4"/>
        <v>1322.3999999999999</v>
      </c>
      <c r="L65" s="566">
        <f t="shared" si="21"/>
        <v>5568</v>
      </c>
      <c r="M65" s="307">
        <f t="shared" si="19"/>
        <v>1252.8</v>
      </c>
      <c r="N65" s="968"/>
      <c r="O65" s="511"/>
    </row>
    <row r="66" spans="1:15" s="4" customFormat="1" ht="12.75">
      <c r="A66" s="503"/>
      <c r="B66" s="573" t="s">
        <v>2411</v>
      </c>
      <c r="C66" s="573" t="s">
        <v>2292</v>
      </c>
      <c r="D66" s="531" t="s">
        <v>4</v>
      </c>
      <c r="E66" s="13">
        <v>6</v>
      </c>
      <c r="F66" s="10">
        <v>3.1284300461866663</v>
      </c>
      <c r="G66" s="14">
        <v>310</v>
      </c>
      <c r="H66" s="135">
        <f>I3</f>
        <v>0</v>
      </c>
      <c r="I66" s="813">
        <f t="shared" si="22"/>
        <v>310</v>
      </c>
      <c r="J66" s="29">
        <f t="shared" si="20"/>
        <v>347.20000000000005</v>
      </c>
      <c r="K66" s="308">
        <f t="shared" si="4"/>
        <v>589</v>
      </c>
      <c r="L66" s="566">
        <f t="shared" si="21"/>
        <v>2480</v>
      </c>
      <c r="M66" s="307">
        <f t="shared" si="19"/>
        <v>558</v>
      </c>
      <c r="N66" s="968"/>
      <c r="O66" s="511"/>
    </row>
    <row r="67" spans="1:15" s="4" customFormat="1" ht="12.75">
      <c r="A67" s="503"/>
      <c r="B67" s="573" t="s">
        <v>2412</v>
      </c>
      <c r="C67" s="573" t="s">
        <v>2293</v>
      </c>
      <c r="D67" s="531" t="s">
        <v>4</v>
      </c>
      <c r="E67" s="13">
        <v>6</v>
      </c>
      <c r="F67" s="10">
        <v>3.7153891241599997</v>
      </c>
      <c r="G67" s="14">
        <v>406</v>
      </c>
      <c r="H67" s="135">
        <f>I3</f>
        <v>0</v>
      </c>
      <c r="I67" s="813">
        <f t="shared" si="22"/>
        <v>406</v>
      </c>
      <c r="J67" s="29">
        <f t="shared" si="20"/>
        <v>454.72</v>
      </c>
      <c r="K67" s="308">
        <f t="shared" si="4"/>
        <v>771.4</v>
      </c>
      <c r="L67" s="566">
        <f t="shared" si="21"/>
        <v>3248</v>
      </c>
      <c r="M67" s="307">
        <f t="shared" si="19"/>
        <v>730.80000000000007</v>
      </c>
      <c r="N67" s="968"/>
      <c r="O67" s="511"/>
    </row>
    <row r="68" spans="1:15" s="4" customFormat="1" ht="12.75">
      <c r="A68" s="503"/>
      <c r="B68" s="573" t="s">
        <v>2413</v>
      </c>
      <c r="C68" s="573" t="s">
        <v>69</v>
      </c>
      <c r="D68" s="531" t="s">
        <v>4</v>
      </c>
      <c r="E68" s="13">
        <v>6</v>
      </c>
      <c r="F68" s="10">
        <v>3.1284300461866663</v>
      </c>
      <c r="G68" s="14">
        <v>488</v>
      </c>
      <c r="H68" s="135">
        <f>I3</f>
        <v>0</v>
      </c>
      <c r="I68" s="813">
        <f t="shared" si="22"/>
        <v>488</v>
      </c>
      <c r="J68" s="29">
        <f t="shared" si="20"/>
        <v>546.56000000000006</v>
      </c>
      <c r="K68" s="308">
        <f t="shared" si="4"/>
        <v>927.19999999999993</v>
      </c>
      <c r="L68" s="566">
        <f t="shared" si="21"/>
        <v>3904</v>
      </c>
      <c r="M68" s="307">
        <f t="shared" si="19"/>
        <v>878.4</v>
      </c>
      <c r="N68" s="968"/>
      <c r="O68" s="511"/>
    </row>
    <row r="69" spans="1:15" s="4" customFormat="1" ht="12.75">
      <c r="A69" s="503"/>
      <c r="B69" s="573" t="s">
        <v>2414</v>
      </c>
      <c r="C69" s="573" t="s">
        <v>70</v>
      </c>
      <c r="D69" s="531" t="s">
        <v>4</v>
      </c>
      <c r="E69" s="13">
        <v>6</v>
      </c>
      <c r="F69" s="10">
        <v>3.7153891241599997</v>
      </c>
      <c r="G69" s="14">
        <v>576</v>
      </c>
      <c r="H69" s="135">
        <f>I3</f>
        <v>0</v>
      </c>
      <c r="I69" s="813">
        <f t="shared" si="22"/>
        <v>576</v>
      </c>
      <c r="J69" s="29">
        <f t="shared" si="20"/>
        <v>645.12000000000012</v>
      </c>
      <c r="K69" s="308">
        <f t="shared" si="4"/>
        <v>1094.3999999999999</v>
      </c>
      <c r="L69" s="566">
        <f t="shared" si="21"/>
        <v>4608</v>
      </c>
      <c r="M69" s="307">
        <f t="shared" si="19"/>
        <v>1036.8</v>
      </c>
      <c r="N69" s="968"/>
      <c r="O69" s="511"/>
    </row>
    <row r="70" spans="1:15" s="4" customFormat="1" ht="12.75">
      <c r="A70" s="503"/>
      <c r="B70" s="573" t="s">
        <v>2415</v>
      </c>
      <c r="C70" s="573" t="s">
        <v>71</v>
      </c>
      <c r="D70" s="531" t="s">
        <v>4</v>
      </c>
      <c r="E70" s="13">
        <v>6</v>
      </c>
      <c r="F70" s="10">
        <v>4.3023482021333335</v>
      </c>
      <c r="G70" s="14">
        <v>654</v>
      </c>
      <c r="H70" s="135">
        <f>I3</f>
        <v>0</v>
      </c>
      <c r="I70" s="813">
        <f t="shared" si="22"/>
        <v>654</v>
      </c>
      <c r="J70" s="29">
        <f t="shared" si="20"/>
        <v>732.48</v>
      </c>
      <c r="K70" s="308">
        <f t="shared" si="4"/>
        <v>1242.5999999999999</v>
      </c>
      <c r="L70" s="566">
        <f t="shared" si="21"/>
        <v>5232</v>
      </c>
      <c r="M70" s="307">
        <f t="shared" si="19"/>
        <v>1177.2</v>
      </c>
      <c r="N70" s="968"/>
      <c r="O70" s="511"/>
    </row>
    <row r="71" spans="1:15" s="4" customFormat="1" ht="12.75" collapsed="1">
      <c r="A71" s="503"/>
      <c r="B71" s="573" t="s">
        <v>2416</v>
      </c>
      <c r="C71" s="573" t="s">
        <v>72</v>
      </c>
      <c r="D71" s="531" t="s">
        <v>4</v>
      </c>
      <c r="E71" s="13">
        <v>6</v>
      </c>
      <c r="F71" s="10">
        <v>4.8893072801066664</v>
      </c>
      <c r="G71" s="14">
        <v>740</v>
      </c>
      <c r="H71" s="135">
        <f>I3</f>
        <v>0</v>
      </c>
      <c r="I71" s="813">
        <f t="shared" si="22"/>
        <v>740</v>
      </c>
      <c r="J71" s="29">
        <f t="shared" si="20"/>
        <v>828.80000000000007</v>
      </c>
      <c r="K71" s="308">
        <f t="shared" si="4"/>
        <v>1406</v>
      </c>
      <c r="L71" s="566">
        <f t="shared" si="21"/>
        <v>5920</v>
      </c>
      <c r="M71" s="307">
        <f t="shared" si="19"/>
        <v>1332</v>
      </c>
      <c r="N71" s="968"/>
      <c r="O71" s="511"/>
    </row>
    <row r="72" spans="1:15" s="5" customFormat="1" ht="12.75">
      <c r="A72" s="967"/>
      <c r="B72" s="967"/>
      <c r="C72" s="967"/>
      <c r="D72" s="967"/>
      <c r="E72" s="967"/>
      <c r="F72" s="967"/>
      <c r="G72" s="967"/>
      <c r="H72" s="967"/>
      <c r="I72" s="967"/>
      <c r="J72" s="967"/>
      <c r="K72" s="967"/>
      <c r="L72" s="967"/>
      <c r="M72" s="967"/>
      <c r="N72" s="967"/>
      <c r="O72" s="49"/>
    </row>
  </sheetData>
  <mergeCells count="15">
    <mergeCell ref="A72:N72"/>
    <mergeCell ref="N8:N47"/>
    <mergeCell ref="N57:N71"/>
    <mergeCell ref="A2:A3"/>
    <mergeCell ref="B1:N1"/>
    <mergeCell ref="B4:N4"/>
    <mergeCell ref="B51:M51"/>
    <mergeCell ref="B48:M48"/>
    <mergeCell ref="B2:B3"/>
    <mergeCell ref="C2:C3"/>
    <mergeCell ref="I3:M3"/>
    <mergeCell ref="D2:D3"/>
    <mergeCell ref="E2:E3"/>
    <mergeCell ref="F2:F3"/>
    <mergeCell ref="G2:G3"/>
  </mergeCells>
  <hyperlinks>
    <hyperlink ref="N2" location="Оглавление!R1C1" display="к оглавлению &gt;&gt;&gt;&gt;"/>
    <hyperlink ref="N3" location="Фотооглавление!A1" display="Фотооглавление &gt;&gt;&gt;&gt;"/>
  </hyperlinks>
  <pageMargins left="0" right="0" top="0" bottom="0" header="0" footer="0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autoPageBreaks="0"/>
  </sheetPr>
  <dimension ref="A1:N24"/>
  <sheetViews>
    <sheetView showGridLines="0" workbookViewId="0">
      <pane ySplit="3" topLeftCell="A12" activePane="bottomLeft" state="frozen"/>
      <selection pane="bottomLeft" activeCell="A4" sqref="A4:XFD4"/>
    </sheetView>
  </sheetViews>
  <sheetFormatPr defaultRowHeight="11.25"/>
  <cols>
    <col min="1" max="1" width="2.140625" style="441" customWidth="1"/>
    <col min="2" max="2" width="10.140625" style="442" customWidth="1"/>
    <col min="3" max="3" width="34.85546875" style="441" customWidth="1"/>
    <col min="4" max="4" width="4.5703125" style="442" customWidth="1"/>
    <col min="5" max="5" width="5.42578125" style="442" customWidth="1"/>
    <col min="6" max="6" width="5.42578125" style="443" customWidth="1"/>
    <col min="7" max="7" width="7.42578125" style="442" customWidth="1"/>
    <col min="8" max="8" width="6.42578125" style="442" customWidth="1"/>
    <col min="9" max="9" width="11.7109375" style="442" customWidth="1"/>
    <col min="10" max="10" width="9.85546875" style="442" customWidth="1"/>
    <col min="11" max="11" width="10.140625" style="442" customWidth="1"/>
    <col min="12" max="12" width="8.85546875" style="442" customWidth="1"/>
    <col min="13" max="13" width="23.140625" style="441" bestFit="1" customWidth="1"/>
    <col min="14" max="14" width="4" style="444" customWidth="1"/>
    <col min="15" max="16384" width="9.140625" style="444"/>
  </cols>
  <sheetData>
    <row r="1" spans="1:14" ht="85.5" customHeight="1">
      <c r="A1" s="494"/>
      <c r="B1" s="970" t="s">
        <v>3840</v>
      </c>
      <c r="C1" s="971"/>
      <c r="D1" s="971"/>
      <c r="E1" s="971"/>
      <c r="F1" s="971"/>
      <c r="G1" s="971"/>
      <c r="H1" s="971"/>
      <c r="I1" s="971"/>
      <c r="J1" s="971"/>
      <c r="K1" s="971"/>
      <c r="L1" s="971"/>
      <c r="M1" s="973"/>
    </row>
    <row r="2" spans="1:14" s="7" customFormat="1" ht="50.25" customHeight="1">
      <c r="A2" s="985" t="s">
        <v>0</v>
      </c>
      <c r="B2" s="986" t="s">
        <v>1</v>
      </c>
      <c r="C2" s="977" t="s">
        <v>2</v>
      </c>
      <c r="D2" s="982" t="s">
        <v>3</v>
      </c>
      <c r="E2" s="982" t="s">
        <v>76</v>
      </c>
      <c r="F2" s="983" t="s">
        <v>100</v>
      </c>
      <c r="G2" s="982" t="s">
        <v>99</v>
      </c>
      <c r="H2" s="989"/>
      <c r="I2" s="811" t="s">
        <v>2417</v>
      </c>
      <c r="J2" s="807" t="s">
        <v>2418</v>
      </c>
      <c r="K2" s="815" t="s">
        <v>2419</v>
      </c>
      <c r="L2" s="816" t="s">
        <v>2421</v>
      </c>
      <c r="M2" s="560" t="s">
        <v>3845</v>
      </c>
      <c r="N2" s="510"/>
    </row>
    <row r="3" spans="1:14" s="7" customFormat="1" ht="42" customHeight="1">
      <c r="A3" s="969"/>
      <c r="B3" s="987"/>
      <c r="C3" s="988"/>
      <c r="D3" s="982"/>
      <c r="E3" s="982"/>
      <c r="F3" s="983"/>
      <c r="G3" s="982"/>
      <c r="H3" s="985"/>
      <c r="I3" s="979">
        <f>Оглавление!D3</f>
        <v>0</v>
      </c>
      <c r="J3" s="980"/>
      <c r="K3" s="980"/>
      <c r="L3" s="981"/>
      <c r="M3" s="560" t="s">
        <v>3857</v>
      </c>
      <c r="N3" s="510"/>
    </row>
    <row r="4" spans="1:14" s="5" customFormat="1" ht="35.25" customHeight="1">
      <c r="A4" s="557" t="s">
        <v>3848</v>
      </c>
      <c r="B4" s="984" t="s">
        <v>3849</v>
      </c>
      <c r="C4" s="984"/>
      <c r="D4" s="984"/>
      <c r="E4" s="984"/>
      <c r="F4" s="984"/>
      <c r="G4" s="984"/>
      <c r="H4" s="984"/>
      <c r="I4" s="984"/>
      <c r="J4" s="984"/>
      <c r="K4" s="984"/>
      <c r="L4" s="984"/>
      <c r="M4" s="561" t="s">
        <v>3847</v>
      </c>
      <c r="N4" s="49"/>
    </row>
    <row r="5" spans="1:14" s="4" customFormat="1" ht="79.5" customHeight="1">
      <c r="A5" s="503"/>
      <c r="B5" s="531" t="s">
        <v>23</v>
      </c>
      <c r="C5" s="764" t="s">
        <v>30</v>
      </c>
      <c r="D5" s="531" t="s">
        <v>5</v>
      </c>
      <c r="E5" s="13">
        <v>50</v>
      </c>
      <c r="F5" s="14">
        <v>0.08</v>
      </c>
      <c r="G5" s="14">
        <v>33</v>
      </c>
      <c r="H5" s="33">
        <f>I3</f>
        <v>0</v>
      </c>
      <c r="I5" s="29">
        <f>G5*-(I3-1)</f>
        <v>33</v>
      </c>
      <c r="J5" s="265" t="s">
        <v>3874</v>
      </c>
      <c r="K5" s="355">
        <f t="shared" ref="K5" si="0">I5*5.9</f>
        <v>194.70000000000002</v>
      </c>
      <c r="L5" s="281">
        <f>I5*2.1</f>
        <v>69.3</v>
      </c>
      <c r="M5" s="174"/>
      <c r="N5" s="511"/>
    </row>
    <row r="6" spans="1:14" s="4" customFormat="1" ht="81" customHeight="1">
      <c r="A6" s="503"/>
      <c r="B6" s="531" t="s">
        <v>22</v>
      </c>
      <c r="C6" s="764" t="s">
        <v>28</v>
      </c>
      <c r="D6" s="531" t="s">
        <v>5</v>
      </c>
      <c r="E6" s="13">
        <v>50</v>
      </c>
      <c r="F6" s="14">
        <v>0.02</v>
      </c>
      <c r="G6" s="14">
        <v>16</v>
      </c>
      <c r="H6" s="33">
        <f>I3</f>
        <v>0</v>
      </c>
      <c r="I6" s="29">
        <f t="shared" ref="I6:I15" si="1">G6*(1-H6)</f>
        <v>16</v>
      </c>
      <c r="J6" s="265" t="s">
        <v>3874</v>
      </c>
      <c r="K6" s="355">
        <f>I6*2.4</f>
        <v>38.4</v>
      </c>
      <c r="L6" s="281">
        <f t="shared" ref="L6:L15" si="2">I6*2.1</f>
        <v>33.6</v>
      </c>
      <c r="M6" s="174"/>
      <c r="N6" s="511"/>
    </row>
    <row r="7" spans="1:14" s="4" customFormat="1" ht="78.75" customHeight="1">
      <c r="A7" s="503"/>
      <c r="B7" s="531" t="s">
        <v>21</v>
      </c>
      <c r="C7" s="764" t="s">
        <v>29</v>
      </c>
      <c r="D7" s="531" t="s">
        <v>5</v>
      </c>
      <c r="E7" s="13">
        <v>50</v>
      </c>
      <c r="F7" s="14">
        <v>0.03</v>
      </c>
      <c r="G7" s="14">
        <v>23.18</v>
      </c>
      <c r="H7" s="33">
        <f>I3</f>
        <v>0</v>
      </c>
      <c r="I7" s="29">
        <f t="shared" si="1"/>
        <v>23.18</v>
      </c>
      <c r="J7" s="265" t="s">
        <v>3874</v>
      </c>
      <c r="K7" s="355">
        <f>I7*2.6</f>
        <v>60.268000000000001</v>
      </c>
      <c r="L7" s="281">
        <f t="shared" si="2"/>
        <v>48.678000000000004</v>
      </c>
      <c r="M7" s="174"/>
      <c r="N7" s="511"/>
    </row>
    <row r="8" spans="1:14" s="4" customFormat="1" ht="120" customHeight="1">
      <c r="A8" s="503"/>
      <c r="B8" s="531" t="s">
        <v>20</v>
      </c>
      <c r="C8" s="764" t="s">
        <v>32</v>
      </c>
      <c r="D8" s="531" t="s">
        <v>5</v>
      </c>
      <c r="E8" s="13">
        <v>50</v>
      </c>
      <c r="F8" s="14">
        <v>0.05</v>
      </c>
      <c r="G8" s="14">
        <v>20</v>
      </c>
      <c r="H8" s="33">
        <f>I3</f>
        <v>0</v>
      </c>
      <c r="I8" s="29">
        <f t="shared" ref="I8" si="3">G8*(1-H8)</f>
        <v>20</v>
      </c>
      <c r="J8" s="265" t="s">
        <v>3874</v>
      </c>
      <c r="K8" s="355">
        <f>I8*4.8</f>
        <v>96</v>
      </c>
      <c r="L8" s="281">
        <f t="shared" si="2"/>
        <v>42</v>
      </c>
      <c r="M8" s="175"/>
      <c r="N8" s="511"/>
    </row>
    <row r="9" spans="1:14" s="4" customFormat="1" ht="103.5" customHeight="1">
      <c r="A9" s="503"/>
      <c r="B9" s="531" t="s">
        <v>1751</v>
      </c>
      <c r="C9" s="764" t="s">
        <v>1752</v>
      </c>
      <c r="D9" s="531" t="s">
        <v>5</v>
      </c>
      <c r="E9" s="13">
        <v>50</v>
      </c>
      <c r="F9" s="14">
        <v>0.08</v>
      </c>
      <c r="G9" s="14">
        <v>46</v>
      </c>
      <c r="H9" s="33">
        <f>I3</f>
        <v>0</v>
      </c>
      <c r="I9" s="29">
        <f t="shared" ref="I9:I10" si="4">G9*(1-H9)</f>
        <v>46</v>
      </c>
      <c r="J9" s="265" t="s">
        <v>3874</v>
      </c>
      <c r="K9" s="355">
        <f>I9*5.9</f>
        <v>271.40000000000003</v>
      </c>
      <c r="L9" s="281">
        <f t="shared" si="2"/>
        <v>96.600000000000009</v>
      </c>
      <c r="M9" s="174"/>
      <c r="N9" s="511"/>
    </row>
    <row r="10" spans="1:14" s="4" customFormat="1" ht="104.25" customHeight="1">
      <c r="A10" s="503"/>
      <c r="B10" s="531" t="s">
        <v>1753</v>
      </c>
      <c r="C10" s="764" t="s">
        <v>1754</v>
      </c>
      <c r="D10" s="531" t="s">
        <v>5</v>
      </c>
      <c r="E10" s="13">
        <v>20</v>
      </c>
      <c r="F10" s="14">
        <v>0.06</v>
      </c>
      <c r="G10" s="14">
        <v>30.520000000000003</v>
      </c>
      <c r="H10" s="33">
        <f>I3</f>
        <v>0</v>
      </c>
      <c r="I10" s="29">
        <f t="shared" si="4"/>
        <v>30.520000000000003</v>
      </c>
      <c r="J10" s="265" t="s">
        <v>3874</v>
      </c>
      <c r="K10" s="355">
        <f t="shared" ref="K10:K13" si="5">I10*5.9</f>
        <v>180.06800000000004</v>
      </c>
      <c r="L10" s="281">
        <f t="shared" si="2"/>
        <v>64.092000000000013</v>
      </c>
      <c r="M10" s="174"/>
      <c r="N10" s="511"/>
    </row>
    <row r="11" spans="1:14" s="4" customFormat="1" ht="87.75" customHeight="1">
      <c r="A11" s="503"/>
      <c r="B11" s="531" t="s">
        <v>6</v>
      </c>
      <c r="C11" s="764" t="s">
        <v>31</v>
      </c>
      <c r="D11" s="531" t="s">
        <v>5</v>
      </c>
      <c r="E11" s="13">
        <v>20</v>
      </c>
      <c r="F11" s="14">
        <v>0.06</v>
      </c>
      <c r="G11" s="14">
        <v>34</v>
      </c>
      <c r="H11" s="33">
        <f>I3</f>
        <v>0</v>
      </c>
      <c r="I11" s="29">
        <f t="shared" si="1"/>
        <v>34</v>
      </c>
      <c r="J11" s="265" t="s">
        <v>3874</v>
      </c>
      <c r="K11" s="355">
        <f>I11*4.8</f>
        <v>163.19999999999999</v>
      </c>
      <c r="L11" s="281">
        <f t="shared" si="2"/>
        <v>71.400000000000006</v>
      </c>
      <c r="M11" s="174"/>
      <c r="N11" s="511"/>
    </row>
    <row r="12" spans="1:14" s="5" customFormat="1" ht="137.25" customHeight="1">
      <c r="A12" s="503"/>
      <c r="B12" s="531" t="s">
        <v>94</v>
      </c>
      <c r="C12" s="764" t="s">
        <v>535</v>
      </c>
      <c r="D12" s="531" t="s">
        <v>5</v>
      </c>
      <c r="E12" s="13">
        <v>10</v>
      </c>
      <c r="F12" s="14">
        <v>0.08</v>
      </c>
      <c r="G12" s="14">
        <v>37</v>
      </c>
      <c r="H12" s="33">
        <f>I3</f>
        <v>0</v>
      </c>
      <c r="I12" s="29">
        <f t="shared" si="1"/>
        <v>37</v>
      </c>
      <c r="J12" s="265" t="s">
        <v>3874</v>
      </c>
      <c r="K12" s="355">
        <f t="shared" si="5"/>
        <v>218.3</v>
      </c>
      <c r="L12" s="281">
        <f t="shared" si="2"/>
        <v>77.7</v>
      </c>
      <c r="M12" s="174"/>
      <c r="N12" s="49"/>
    </row>
    <row r="13" spans="1:14" s="5" customFormat="1" ht="123" customHeight="1">
      <c r="A13" s="503"/>
      <c r="B13" s="531" t="s">
        <v>98</v>
      </c>
      <c r="C13" s="764" t="s">
        <v>112</v>
      </c>
      <c r="D13" s="531" t="s">
        <v>5</v>
      </c>
      <c r="E13" s="13">
        <v>10</v>
      </c>
      <c r="F13" s="14">
        <v>0.08</v>
      </c>
      <c r="G13" s="14">
        <v>37</v>
      </c>
      <c r="H13" s="33">
        <f>I3</f>
        <v>0</v>
      </c>
      <c r="I13" s="29">
        <f t="shared" si="1"/>
        <v>37</v>
      </c>
      <c r="J13" s="265" t="s">
        <v>3874</v>
      </c>
      <c r="K13" s="355">
        <f t="shared" si="5"/>
        <v>218.3</v>
      </c>
      <c r="L13" s="281">
        <f t="shared" si="2"/>
        <v>77.7</v>
      </c>
      <c r="M13" s="432"/>
      <c r="N13" s="49"/>
    </row>
    <row r="14" spans="1:14" s="4" customFormat="1" ht="90" customHeight="1">
      <c r="A14" s="503"/>
      <c r="B14" s="531" t="s">
        <v>11</v>
      </c>
      <c r="C14" s="764" t="s">
        <v>33</v>
      </c>
      <c r="D14" s="531" t="s">
        <v>5</v>
      </c>
      <c r="E14" s="13">
        <v>10</v>
      </c>
      <c r="F14" s="14">
        <v>7.0000000000000007E-2</v>
      </c>
      <c r="G14" s="14">
        <v>64</v>
      </c>
      <c r="H14" s="33">
        <f>I3</f>
        <v>0</v>
      </c>
      <c r="I14" s="29">
        <f t="shared" si="1"/>
        <v>64</v>
      </c>
      <c r="J14" s="265" t="s">
        <v>3874</v>
      </c>
      <c r="K14" s="355">
        <f>I14*3.4</f>
        <v>217.6</v>
      </c>
      <c r="L14" s="281">
        <f t="shared" si="2"/>
        <v>134.4</v>
      </c>
      <c r="M14" s="175"/>
      <c r="N14" s="511"/>
    </row>
    <row r="15" spans="1:14" s="24" customFormat="1" ht="75.75" customHeight="1">
      <c r="A15" s="503"/>
      <c r="B15" s="21" t="s">
        <v>2548</v>
      </c>
      <c r="C15" s="330" t="s">
        <v>3028</v>
      </c>
      <c r="D15" s="115" t="s">
        <v>5</v>
      </c>
      <c r="E15" s="22">
        <v>2</v>
      </c>
      <c r="F15" s="23">
        <v>0.2</v>
      </c>
      <c r="G15" s="14">
        <v>81</v>
      </c>
      <c r="H15" s="78">
        <f>I3</f>
        <v>0</v>
      </c>
      <c r="I15" s="29">
        <f t="shared" si="1"/>
        <v>81</v>
      </c>
      <c r="J15" s="265" t="s">
        <v>3874</v>
      </c>
      <c r="K15" s="284">
        <f>I15*5.9</f>
        <v>477.90000000000003</v>
      </c>
      <c r="L15" s="281">
        <f t="shared" si="2"/>
        <v>170.1</v>
      </c>
      <c r="M15" s="21"/>
      <c r="N15" s="511"/>
    </row>
    <row r="16" spans="1:14" s="3" customFormat="1" ht="90" customHeight="1">
      <c r="A16" s="123"/>
      <c r="B16" s="558" t="s">
        <v>653</v>
      </c>
      <c r="C16" s="765" t="s">
        <v>654</v>
      </c>
      <c r="D16" s="115" t="s">
        <v>5</v>
      </c>
      <c r="E16" s="559">
        <v>1</v>
      </c>
      <c r="F16" s="118">
        <v>1.5</v>
      </c>
      <c r="G16" s="14">
        <v>2100</v>
      </c>
      <c r="H16" s="116">
        <f>I3</f>
        <v>0</v>
      </c>
      <c r="I16" s="356">
        <f t="shared" ref="I16:I20" si="6">G16*(1-H16)</f>
        <v>2100</v>
      </c>
      <c r="J16" s="265" t="s">
        <v>3874</v>
      </c>
      <c r="K16" s="355" t="s">
        <v>521</v>
      </c>
      <c r="L16" s="281" t="s">
        <v>521</v>
      </c>
      <c r="M16" s="555"/>
    </row>
    <row r="17" spans="1:14" s="5" customFormat="1" ht="32.25" customHeight="1">
      <c r="A17" s="503"/>
      <c r="B17" s="531" t="s">
        <v>3021</v>
      </c>
      <c r="C17" s="764" t="s">
        <v>3029</v>
      </c>
      <c r="D17" s="531" t="s">
        <v>5</v>
      </c>
      <c r="E17" s="13">
        <v>1</v>
      </c>
      <c r="F17" s="14">
        <v>0.18</v>
      </c>
      <c r="G17" s="14">
        <v>117</v>
      </c>
      <c r="H17" s="33">
        <f>I3</f>
        <v>0</v>
      </c>
      <c r="I17" s="29">
        <f t="shared" si="6"/>
        <v>117</v>
      </c>
      <c r="J17" s="265" t="s">
        <v>3874</v>
      </c>
      <c r="K17" s="355">
        <f t="shared" ref="K17:K18" si="7">I17*5.9</f>
        <v>690.30000000000007</v>
      </c>
      <c r="L17" s="281">
        <f t="shared" ref="L17:L19" si="8">I17*2.1</f>
        <v>245.70000000000002</v>
      </c>
      <c r="M17" s="174"/>
      <c r="N17" s="49"/>
    </row>
    <row r="18" spans="1:14" s="5" customFormat="1" ht="32.25" customHeight="1">
      <c r="A18" s="503"/>
      <c r="B18" s="531" t="s">
        <v>3023</v>
      </c>
      <c r="C18" s="764" t="s">
        <v>3030</v>
      </c>
      <c r="D18" s="531" t="s">
        <v>5</v>
      </c>
      <c r="E18" s="13">
        <v>1</v>
      </c>
      <c r="F18" s="14">
        <v>0.22</v>
      </c>
      <c r="G18" s="14">
        <v>158</v>
      </c>
      <c r="H18" s="33">
        <f>I3</f>
        <v>0</v>
      </c>
      <c r="I18" s="29">
        <f t="shared" si="6"/>
        <v>158</v>
      </c>
      <c r="J18" s="265" t="s">
        <v>3874</v>
      </c>
      <c r="K18" s="355">
        <f t="shared" si="7"/>
        <v>932.2</v>
      </c>
      <c r="L18" s="281">
        <f t="shared" si="8"/>
        <v>331.8</v>
      </c>
      <c r="M18" s="174"/>
      <c r="N18" s="49"/>
    </row>
    <row r="19" spans="1:14" s="4" customFormat="1" ht="32.25" customHeight="1">
      <c r="A19" s="503"/>
      <c r="B19" s="531" t="s">
        <v>3022</v>
      </c>
      <c r="C19" s="764" t="s">
        <v>3031</v>
      </c>
      <c r="D19" s="531" t="s">
        <v>5</v>
      </c>
      <c r="E19" s="13">
        <v>1</v>
      </c>
      <c r="F19" s="14">
        <v>0.28000000000000003</v>
      </c>
      <c r="G19" s="14">
        <v>164</v>
      </c>
      <c r="H19" s="33">
        <f>I3</f>
        <v>0</v>
      </c>
      <c r="I19" s="29">
        <f t="shared" si="6"/>
        <v>164</v>
      </c>
      <c r="J19" s="265" t="s">
        <v>3874</v>
      </c>
      <c r="K19" s="355">
        <f>I19*5.9</f>
        <v>967.6</v>
      </c>
      <c r="L19" s="281">
        <f t="shared" si="8"/>
        <v>344.40000000000003</v>
      </c>
      <c r="M19" s="174"/>
      <c r="N19" s="511"/>
    </row>
    <row r="20" spans="1:14" s="24" customFormat="1" ht="32.25" customHeight="1">
      <c r="A20" s="503"/>
      <c r="B20" s="531" t="s">
        <v>3024</v>
      </c>
      <c r="C20" s="764" t="s">
        <v>3032</v>
      </c>
      <c r="D20" s="115" t="s">
        <v>5</v>
      </c>
      <c r="E20" s="13">
        <v>1</v>
      </c>
      <c r="F20" s="23">
        <v>0.34</v>
      </c>
      <c r="G20" s="14">
        <v>230</v>
      </c>
      <c r="H20" s="78">
        <f>I3</f>
        <v>0</v>
      </c>
      <c r="I20" s="29">
        <f t="shared" si="6"/>
        <v>230</v>
      </c>
      <c r="J20" s="265" t="s">
        <v>3874</v>
      </c>
      <c r="K20" s="284">
        <f>I20*5.9</f>
        <v>1357</v>
      </c>
      <c r="L20" s="281">
        <f>I20*2.1</f>
        <v>483</v>
      </c>
      <c r="M20" s="380"/>
      <c r="N20" s="511"/>
    </row>
    <row r="21" spans="1:14" s="3" customFormat="1" ht="32.25" customHeight="1">
      <c r="A21" s="123"/>
      <c r="B21" s="531" t="s">
        <v>3025</v>
      </c>
      <c r="C21" s="764" t="s">
        <v>3033</v>
      </c>
      <c r="D21" s="115" t="s">
        <v>5</v>
      </c>
      <c r="E21" s="13">
        <v>1</v>
      </c>
      <c r="F21" s="118">
        <v>0.42</v>
      </c>
      <c r="G21" s="14">
        <v>255</v>
      </c>
      <c r="H21" s="116">
        <f>I3</f>
        <v>0</v>
      </c>
      <c r="I21" s="356">
        <f t="shared" ref="I21:I22" si="9">G21*(1-H21)</f>
        <v>255</v>
      </c>
      <c r="J21" s="265" t="s">
        <v>3874</v>
      </c>
      <c r="K21" s="284">
        <f t="shared" ref="K21:K23" si="10">I21*5.9</f>
        <v>1504.5</v>
      </c>
      <c r="L21" s="281">
        <f>I21*2.1</f>
        <v>535.5</v>
      </c>
      <c r="M21" s="381"/>
    </row>
    <row r="22" spans="1:14" s="24" customFormat="1" ht="32.25" customHeight="1">
      <c r="A22" s="503"/>
      <c r="B22" s="531" t="s">
        <v>3026</v>
      </c>
      <c r="C22" s="764" t="s">
        <v>3034</v>
      </c>
      <c r="D22" s="115" t="s">
        <v>5</v>
      </c>
      <c r="E22" s="13">
        <v>1</v>
      </c>
      <c r="F22" s="23">
        <v>0.68</v>
      </c>
      <c r="G22" s="14">
        <v>316</v>
      </c>
      <c r="H22" s="78">
        <f>I3</f>
        <v>0</v>
      </c>
      <c r="I22" s="29">
        <f t="shared" si="9"/>
        <v>316</v>
      </c>
      <c r="J22" s="265" t="s">
        <v>3874</v>
      </c>
      <c r="K22" s="284">
        <f t="shared" si="10"/>
        <v>1864.4</v>
      </c>
      <c r="L22" s="281">
        <f t="shared" ref="L22" si="11">I22*2.1</f>
        <v>663.6</v>
      </c>
      <c r="M22" s="380"/>
      <c r="N22" s="511"/>
    </row>
    <row r="23" spans="1:14" s="3" customFormat="1" ht="32.25" customHeight="1">
      <c r="A23" s="123"/>
      <c r="B23" s="531" t="s">
        <v>3027</v>
      </c>
      <c r="C23" s="764" t="s">
        <v>3035</v>
      </c>
      <c r="D23" s="115" t="s">
        <v>5</v>
      </c>
      <c r="E23" s="13">
        <v>1</v>
      </c>
      <c r="F23" s="118">
        <v>0.94</v>
      </c>
      <c r="G23" s="14">
        <v>360</v>
      </c>
      <c r="H23" s="116">
        <f>I3</f>
        <v>0</v>
      </c>
      <c r="I23" s="356">
        <f t="shared" ref="I23" si="12">G23*(1-H23)</f>
        <v>360</v>
      </c>
      <c r="J23" s="265" t="s">
        <v>3874</v>
      </c>
      <c r="K23" s="284">
        <f t="shared" si="10"/>
        <v>2124</v>
      </c>
      <c r="L23" s="281">
        <f>I23*2.1</f>
        <v>756</v>
      </c>
      <c r="M23" s="381"/>
    </row>
    <row r="24" spans="1:14" s="1" customFormat="1" ht="19.5" customHeight="1">
      <c r="A24" s="556"/>
      <c r="B24" s="556"/>
      <c r="C24" s="556"/>
      <c r="D24" s="556"/>
      <c r="E24" s="556"/>
      <c r="F24" s="556"/>
      <c r="G24" s="556"/>
      <c r="H24" s="556"/>
      <c r="I24" s="556"/>
      <c r="J24" s="556"/>
      <c r="K24" s="556"/>
      <c r="L24" s="556"/>
      <c r="M24" s="556"/>
      <c r="N24" s="3"/>
    </row>
  </sheetData>
  <mergeCells count="11">
    <mergeCell ref="B1:M1"/>
    <mergeCell ref="B4:L4"/>
    <mergeCell ref="A2:A3"/>
    <mergeCell ref="B2:B3"/>
    <mergeCell ref="C2:C3"/>
    <mergeCell ref="I3:L3"/>
    <mergeCell ref="D2:D3"/>
    <mergeCell ref="E2:E3"/>
    <mergeCell ref="F2:F3"/>
    <mergeCell ref="G2:G3"/>
    <mergeCell ref="H2:H3"/>
  </mergeCells>
  <hyperlinks>
    <hyperlink ref="M2" location="Оглавление!A1" display="Оглавление &gt;&gt;&gt;&gt;"/>
    <hyperlink ref="M3" location="Фотооглавление!A1" display="Оглавление &gt;&gt;&gt;&gt;"/>
  </hyperlinks>
  <pageMargins left="0" right="0" top="0" bottom="0" header="0" footer="0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72D0E"/>
    <outlinePr summaryBelow="0" summaryRight="0"/>
    <pageSetUpPr autoPageBreaks="0"/>
  </sheetPr>
  <dimension ref="A1:AZ224"/>
  <sheetViews>
    <sheetView showGridLines="0" workbookViewId="0">
      <pane ySplit="3" topLeftCell="A4" activePane="bottomLeft" state="frozen"/>
      <selection pane="bottomLeft" activeCell="U9" sqref="U9"/>
    </sheetView>
  </sheetViews>
  <sheetFormatPr defaultRowHeight="12.75"/>
  <cols>
    <col min="1" max="1" width="2" style="445" customWidth="1"/>
    <col min="2" max="2" width="12.7109375" style="446" customWidth="1"/>
    <col min="3" max="3" width="58.85546875" style="445" customWidth="1"/>
    <col min="4" max="4" width="4.42578125" style="446" customWidth="1"/>
    <col min="5" max="5" width="5.7109375" style="446" customWidth="1"/>
    <col min="6" max="6" width="5.28515625" style="447" customWidth="1"/>
    <col min="7" max="7" width="7.5703125" style="446" customWidth="1"/>
    <col min="8" max="8" width="0.140625" style="448" customWidth="1"/>
    <col min="9" max="10" width="7.5703125" style="446" bestFit="1" customWidth="1"/>
    <col min="11" max="11" width="8.5703125" style="446" bestFit="1" customWidth="1"/>
    <col min="12" max="13" width="8.5703125" style="827" customWidth="1"/>
    <col min="14" max="14" width="7.5703125" style="446" customWidth="1"/>
    <col min="15" max="15" width="24.7109375" style="449" customWidth="1"/>
    <col min="16" max="16384" width="9.140625" style="444"/>
  </cols>
  <sheetData>
    <row r="1" spans="1:52" s="1" customFormat="1" ht="78.75" customHeight="1">
      <c r="A1" s="766"/>
      <c r="B1" s="970" t="s">
        <v>3840</v>
      </c>
      <c r="C1" s="971"/>
      <c r="D1" s="971"/>
      <c r="E1" s="971"/>
      <c r="F1" s="971"/>
      <c r="G1" s="971"/>
      <c r="H1" s="971"/>
      <c r="I1" s="971"/>
      <c r="J1" s="971"/>
      <c r="K1" s="971"/>
      <c r="L1" s="971"/>
      <c r="M1" s="971"/>
      <c r="N1" s="971"/>
      <c r="O1" s="973"/>
    </row>
    <row r="2" spans="1:52" s="7" customFormat="1" ht="57.75" customHeight="1">
      <c r="A2" s="985" t="s">
        <v>0</v>
      </c>
      <c r="B2" s="1008" t="s">
        <v>1</v>
      </c>
      <c r="C2" s="1008" t="s">
        <v>3150</v>
      </c>
      <c r="D2" s="982" t="s">
        <v>3</v>
      </c>
      <c r="E2" s="982" t="s">
        <v>76</v>
      </c>
      <c r="F2" s="983" t="s">
        <v>100</v>
      </c>
      <c r="G2" s="982" t="s">
        <v>99</v>
      </c>
      <c r="H2" s="553"/>
      <c r="I2" s="811" t="s">
        <v>2417</v>
      </c>
      <c r="J2" s="807" t="s">
        <v>2418</v>
      </c>
      <c r="K2" s="815" t="s">
        <v>4257</v>
      </c>
      <c r="L2" s="815" t="s">
        <v>4258</v>
      </c>
      <c r="M2" s="815" t="s">
        <v>4263</v>
      </c>
      <c r="N2" s="816" t="s">
        <v>2421</v>
      </c>
      <c r="O2" s="522" t="s">
        <v>3845</v>
      </c>
    </row>
    <row r="3" spans="1:52" s="7" customFormat="1" ht="22.5" customHeight="1">
      <c r="A3" s="969"/>
      <c r="B3" s="989"/>
      <c r="C3" s="989"/>
      <c r="D3" s="982"/>
      <c r="E3" s="982"/>
      <c r="F3" s="983"/>
      <c r="G3" s="982"/>
      <c r="H3" s="820"/>
      <c r="I3" s="1009">
        <f>Оглавление!D3</f>
        <v>0</v>
      </c>
      <c r="J3" s="1010"/>
      <c r="K3" s="1010"/>
      <c r="L3" s="1010"/>
      <c r="M3" s="1010"/>
      <c r="N3" s="1011"/>
      <c r="O3" s="522" t="s">
        <v>3846</v>
      </c>
      <c r="P3" s="523"/>
      <c r="Q3" s="523"/>
      <c r="R3" s="523"/>
      <c r="S3" s="523"/>
      <c r="T3" s="523"/>
      <c r="U3" s="523"/>
      <c r="V3" s="523"/>
      <c r="W3" s="523"/>
      <c r="X3" s="523"/>
      <c r="Y3" s="523"/>
      <c r="Z3" s="523"/>
      <c r="AA3" s="523"/>
      <c r="AB3" s="523"/>
      <c r="AC3" s="523"/>
      <c r="AD3" s="523"/>
      <c r="AE3" s="523"/>
      <c r="AF3" s="523"/>
      <c r="AG3" s="523"/>
      <c r="AH3" s="523"/>
      <c r="AI3" s="523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</row>
    <row r="4" spans="1:52" s="5" customFormat="1" ht="38.25" customHeight="1">
      <c r="A4" s="515"/>
      <c r="B4" s="996" t="s">
        <v>2554</v>
      </c>
      <c r="C4" s="996"/>
      <c r="D4" s="996"/>
      <c r="E4" s="996"/>
      <c r="F4" s="996"/>
      <c r="G4" s="996"/>
      <c r="H4" s="996"/>
      <c r="I4" s="996"/>
      <c r="J4" s="996"/>
      <c r="K4" s="996"/>
      <c r="L4" s="997"/>
      <c r="M4" s="997"/>
      <c r="N4" s="997"/>
      <c r="O4" s="498"/>
    </row>
    <row r="5" spans="1:52" s="4" customFormat="1" ht="30.75" customHeight="1">
      <c r="A5" s="503"/>
      <c r="B5" s="535" t="s">
        <v>1302</v>
      </c>
      <c r="C5" s="535" t="s">
        <v>1303</v>
      </c>
      <c r="D5" s="139" t="s">
        <v>4</v>
      </c>
      <c r="E5" s="22">
        <v>3</v>
      </c>
      <c r="F5" s="14">
        <v>1.1200000000000001</v>
      </c>
      <c r="G5" s="14">
        <v>239.4</v>
      </c>
      <c r="H5" s="33">
        <f>I3</f>
        <v>0</v>
      </c>
      <c r="I5" s="29">
        <f t="shared" ref="I5:I128" si="0">G5*(1-H5)</f>
        <v>239.4</v>
      </c>
      <c r="J5" s="265">
        <f>I5*1.7</f>
        <v>406.98</v>
      </c>
      <c r="K5" s="284">
        <f t="shared" ref="K5:K15" si="1">I5*5</f>
        <v>1197</v>
      </c>
      <c r="L5" s="829">
        <f>K5*2</f>
        <v>2394</v>
      </c>
      <c r="M5" s="829">
        <f>K5*3</f>
        <v>3591</v>
      </c>
      <c r="N5" s="371">
        <f>I5*1.7</f>
        <v>406.98</v>
      </c>
      <c r="O5" s="12"/>
    </row>
    <row r="6" spans="1:52" s="4" customFormat="1" ht="30.75" customHeight="1">
      <c r="A6" s="503"/>
      <c r="B6" s="535" t="s">
        <v>1304</v>
      </c>
      <c r="C6" s="535" t="s">
        <v>1305</v>
      </c>
      <c r="D6" s="139" t="s">
        <v>4</v>
      </c>
      <c r="E6" s="22">
        <v>3</v>
      </c>
      <c r="F6" s="14">
        <v>1.34</v>
      </c>
      <c r="G6" s="14">
        <v>287.68</v>
      </c>
      <c r="H6" s="33">
        <f>I3</f>
        <v>0</v>
      </c>
      <c r="I6" s="29">
        <f t="shared" si="0"/>
        <v>287.68</v>
      </c>
      <c r="J6" s="265">
        <f t="shared" ref="J6:J89" si="2">I6*1.7</f>
        <v>489.05599999999998</v>
      </c>
      <c r="K6" s="284">
        <f t="shared" si="1"/>
        <v>1438.4</v>
      </c>
      <c r="L6" s="829">
        <f t="shared" ref="L6:L15" si="3">K6*2</f>
        <v>2876.8</v>
      </c>
      <c r="M6" s="829">
        <f>K6*3</f>
        <v>4315.2000000000007</v>
      </c>
      <c r="N6" s="371">
        <f t="shared" ref="N6:N89" si="4">I6*1.7</f>
        <v>489.05599999999998</v>
      </c>
      <c r="O6" s="12"/>
    </row>
    <row r="7" spans="1:52" s="4" customFormat="1" ht="30.75" customHeight="1">
      <c r="A7" s="503"/>
      <c r="B7" s="536" t="s">
        <v>2846</v>
      </c>
      <c r="C7" s="536" t="s">
        <v>2847</v>
      </c>
      <c r="D7" s="206" t="s">
        <v>4</v>
      </c>
      <c r="E7" s="345">
        <v>3</v>
      </c>
      <c r="F7" s="346">
        <v>1.67</v>
      </c>
      <c r="G7" s="346">
        <v>348</v>
      </c>
      <c r="H7" s="189">
        <f>I3</f>
        <v>0</v>
      </c>
      <c r="I7" s="29">
        <f t="shared" si="0"/>
        <v>348</v>
      </c>
      <c r="J7" s="308">
        <f t="shared" ref="J7" si="5">I7*1.7</f>
        <v>591.6</v>
      </c>
      <c r="K7" s="284">
        <f t="shared" si="1"/>
        <v>1740</v>
      </c>
      <c r="L7" s="829">
        <f t="shared" si="3"/>
        <v>3480</v>
      </c>
      <c r="M7" s="831" t="s">
        <v>4264</v>
      </c>
      <c r="N7" s="526">
        <f t="shared" ref="N7" si="6">I7*1.7</f>
        <v>591.6</v>
      </c>
      <c r="O7" s="12"/>
    </row>
    <row r="8" spans="1:52" s="5" customFormat="1" ht="30.75" customHeight="1">
      <c r="A8" s="503"/>
      <c r="B8" s="535" t="s">
        <v>2689</v>
      </c>
      <c r="C8" s="535" t="s">
        <v>3154</v>
      </c>
      <c r="D8" s="139" t="s">
        <v>4</v>
      </c>
      <c r="E8" s="22">
        <v>3</v>
      </c>
      <c r="F8" s="14">
        <v>1.27</v>
      </c>
      <c r="G8" s="14">
        <v>255.2</v>
      </c>
      <c r="H8" s="33">
        <f>I3</f>
        <v>0</v>
      </c>
      <c r="I8" s="29">
        <f t="shared" si="0"/>
        <v>255.2</v>
      </c>
      <c r="J8" s="265">
        <f t="shared" ref="J8" si="7">I8*1.7</f>
        <v>433.84</v>
      </c>
      <c r="K8" s="284">
        <f t="shared" si="1"/>
        <v>1276</v>
      </c>
      <c r="L8" s="829">
        <f t="shared" si="3"/>
        <v>2552</v>
      </c>
      <c r="M8" s="829">
        <f>K8*3</f>
        <v>3828</v>
      </c>
      <c r="N8" s="371">
        <f t="shared" ref="N8" si="8">I8*1.7</f>
        <v>433.84</v>
      </c>
      <c r="O8" s="12"/>
    </row>
    <row r="9" spans="1:52" s="5" customFormat="1" ht="30.75" customHeight="1">
      <c r="A9" s="503"/>
      <c r="B9" s="535" t="s">
        <v>1306</v>
      </c>
      <c r="C9" s="535" t="s">
        <v>1307</v>
      </c>
      <c r="D9" s="139" t="s">
        <v>4</v>
      </c>
      <c r="E9" s="22">
        <v>3</v>
      </c>
      <c r="F9" s="14">
        <v>1.6</v>
      </c>
      <c r="G9" s="14">
        <v>324.79999999999995</v>
      </c>
      <c r="H9" s="33">
        <f>I3</f>
        <v>0</v>
      </c>
      <c r="I9" s="29">
        <f t="shared" si="0"/>
        <v>324.79999999999995</v>
      </c>
      <c r="J9" s="265">
        <f t="shared" si="2"/>
        <v>552.15999999999985</v>
      </c>
      <c r="K9" s="284">
        <f t="shared" si="1"/>
        <v>1623.9999999999998</v>
      </c>
      <c r="L9" s="829">
        <f t="shared" si="3"/>
        <v>3247.9999999999995</v>
      </c>
      <c r="M9" s="829">
        <f t="shared" ref="M9:M10" si="9">K9*3</f>
        <v>4871.9999999999991</v>
      </c>
      <c r="N9" s="371">
        <f t="shared" si="4"/>
        <v>552.15999999999985</v>
      </c>
      <c r="O9" s="12"/>
    </row>
    <row r="10" spans="1:52" s="4" customFormat="1" ht="30.75" customHeight="1">
      <c r="A10" s="503"/>
      <c r="B10" s="535" t="s">
        <v>1308</v>
      </c>
      <c r="C10" s="535" t="s">
        <v>1309</v>
      </c>
      <c r="D10" s="139" t="s">
        <v>4</v>
      </c>
      <c r="E10" s="22">
        <v>3</v>
      </c>
      <c r="F10" s="14">
        <v>1.98</v>
      </c>
      <c r="G10" s="14">
        <v>394.4</v>
      </c>
      <c r="H10" s="33">
        <f>I3</f>
        <v>0</v>
      </c>
      <c r="I10" s="29">
        <f t="shared" si="0"/>
        <v>394.4</v>
      </c>
      <c r="J10" s="265">
        <f t="shared" si="2"/>
        <v>670.4799999999999</v>
      </c>
      <c r="K10" s="284">
        <f t="shared" si="1"/>
        <v>1972</v>
      </c>
      <c r="L10" s="829">
        <f t="shared" si="3"/>
        <v>3944</v>
      </c>
      <c r="M10" s="829">
        <f t="shared" si="9"/>
        <v>5916</v>
      </c>
      <c r="N10" s="371">
        <f t="shared" si="4"/>
        <v>670.4799999999999</v>
      </c>
      <c r="O10" s="12"/>
    </row>
    <row r="11" spans="1:52" s="4" customFormat="1" ht="30.75" customHeight="1">
      <c r="A11" s="503"/>
      <c r="B11" s="536" t="s">
        <v>2844</v>
      </c>
      <c r="C11" s="536" t="s">
        <v>2848</v>
      </c>
      <c r="D11" s="206" t="s">
        <v>4</v>
      </c>
      <c r="E11" s="345">
        <v>3</v>
      </c>
      <c r="F11" s="346">
        <v>2.4700000000000002</v>
      </c>
      <c r="G11" s="346">
        <v>533.59999999999991</v>
      </c>
      <c r="H11" s="189">
        <f>I3</f>
        <v>0</v>
      </c>
      <c r="I11" s="29">
        <f t="shared" ref="I11" si="10">G11*(1-H11)</f>
        <v>533.59999999999991</v>
      </c>
      <c r="J11" s="308">
        <f t="shared" si="2"/>
        <v>907.11999999999978</v>
      </c>
      <c r="K11" s="284">
        <f t="shared" si="1"/>
        <v>2667.9999999999995</v>
      </c>
      <c r="L11" s="829">
        <f t="shared" si="3"/>
        <v>5335.9999999999991</v>
      </c>
      <c r="M11" s="831" t="s">
        <v>4264</v>
      </c>
      <c r="N11" s="526">
        <f t="shared" si="4"/>
        <v>907.11999999999978</v>
      </c>
      <c r="O11" s="12"/>
    </row>
    <row r="12" spans="1:52" s="4" customFormat="1" ht="30.75" customHeight="1">
      <c r="A12" s="503"/>
      <c r="B12" s="536" t="s">
        <v>3300</v>
      </c>
      <c r="C12" s="536" t="s">
        <v>3301</v>
      </c>
      <c r="D12" s="206" t="s">
        <v>4</v>
      </c>
      <c r="E12" s="345">
        <v>3</v>
      </c>
      <c r="F12" s="346">
        <v>2.65</v>
      </c>
      <c r="G12" s="346">
        <v>672.8</v>
      </c>
      <c r="H12" s="189">
        <f>I3</f>
        <v>0</v>
      </c>
      <c r="I12" s="29">
        <f t="shared" ref="I12:I13" si="11">G12*(1-H12)</f>
        <v>672.8</v>
      </c>
      <c r="J12" s="308">
        <f t="shared" si="2"/>
        <v>1143.76</v>
      </c>
      <c r="K12" s="284">
        <f t="shared" ref="K12:K13" si="12">I12*5</f>
        <v>3364</v>
      </c>
      <c r="L12" s="829">
        <f t="shared" si="3"/>
        <v>6728</v>
      </c>
      <c r="M12" s="831" t="s">
        <v>4264</v>
      </c>
      <c r="N12" s="526">
        <f t="shared" si="4"/>
        <v>1143.76</v>
      </c>
      <c r="O12" s="12"/>
    </row>
    <row r="13" spans="1:52" s="4" customFormat="1" ht="30.75" customHeight="1">
      <c r="A13" s="503"/>
      <c r="B13" s="536" t="s">
        <v>4271</v>
      </c>
      <c r="C13" s="536" t="s">
        <v>3406</v>
      </c>
      <c r="D13" s="206" t="s">
        <v>4</v>
      </c>
      <c r="E13" s="345">
        <v>3</v>
      </c>
      <c r="F13" s="346">
        <v>3</v>
      </c>
      <c r="G13" s="346">
        <v>888.56</v>
      </c>
      <c r="H13" s="189">
        <f>I3</f>
        <v>0</v>
      </c>
      <c r="I13" s="29">
        <f t="shared" si="11"/>
        <v>888.56</v>
      </c>
      <c r="J13" s="308">
        <f t="shared" si="2"/>
        <v>1510.5519999999999</v>
      </c>
      <c r="K13" s="284">
        <f t="shared" si="12"/>
        <v>4442.7999999999993</v>
      </c>
      <c r="L13" s="829">
        <f t="shared" si="3"/>
        <v>8885.5999999999985</v>
      </c>
      <c r="M13" s="831" t="s">
        <v>4264</v>
      </c>
      <c r="N13" s="526">
        <f t="shared" si="4"/>
        <v>1510.5519999999999</v>
      </c>
      <c r="O13" s="12"/>
    </row>
    <row r="14" spans="1:52" s="4" customFormat="1" ht="30.75" customHeight="1">
      <c r="A14" s="503"/>
      <c r="B14" s="536" t="s">
        <v>3169</v>
      </c>
      <c r="C14" s="536" t="s">
        <v>3170</v>
      </c>
      <c r="D14" s="206" t="s">
        <v>4</v>
      </c>
      <c r="E14" s="345">
        <v>3</v>
      </c>
      <c r="F14" s="346">
        <v>2.85</v>
      </c>
      <c r="G14" s="346">
        <v>643.79999999999995</v>
      </c>
      <c r="H14" s="189">
        <f>I3</f>
        <v>0</v>
      </c>
      <c r="I14" s="29">
        <f t="shared" si="0"/>
        <v>643.79999999999995</v>
      </c>
      <c r="J14" s="308">
        <f t="shared" ref="J14" si="13">I14*1.7</f>
        <v>1094.4599999999998</v>
      </c>
      <c r="K14" s="284">
        <f t="shared" si="1"/>
        <v>3219</v>
      </c>
      <c r="L14" s="829">
        <f t="shared" si="3"/>
        <v>6438</v>
      </c>
      <c r="M14" s="831" t="s">
        <v>4264</v>
      </c>
      <c r="N14" s="526">
        <f t="shared" ref="N14" si="14">I14*1.7</f>
        <v>1094.4599999999998</v>
      </c>
      <c r="O14" s="12"/>
    </row>
    <row r="15" spans="1:52" s="4" customFormat="1" ht="30.75" customHeight="1">
      <c r="A15" s="503"/>
      <c r="B15" s="536" t="s">
        <v>4272</v>
      </c>
      <c r="C15" s="536" t="s">
        <v>3194</v>
      </c>
      <c r="D15" s="206" t="s">
        <v>4</v>
      </c>
      <c r="E15" s="345">
        <v>3</v>
      </c>
      <c r="F15" s="346">
        <v>4.55</v>
      </c>
      <c r="G15" s="346">
        <v>974.4</v>
      </c>
      <c r="H15" s="189">
        <f>H14</f>
        <v>0</v>
      </c>
      <c r="I15" s="29">
        <f t="shared" ref="I15" si="15">G15*(1-H15)</f>
        <v>974.4</v>
      </c>
      <c r="J15" s="308">
        <f t="shared" ref="J15" si="16">I15*1.7</f>
        <v>1656.48</v>
      </c>
      <c r="K15" s="284">
        <f t="shared" si="1"/>
        <v>4872</v>
      </c>
      <c r="L15" s="829">
        <f t="shared" si="3"/>
        <v>9744</v>
      </c>
      <c r="M15" s="831" t="s">
        <v>4264</v>
      </c>
      <c r="N15" s="526">
        <f t="shared" ref="N15" si="17">I15*1.7</f>
        <v>1656.48</v>
      </c>
      <c r="O15" s="12"/>
    </row>
    <row r="16" spans="1:52" s="5" customFormat="1" ht="41.25" customHeight="1">
      <c r="A16" s="516"/>
      <c r="B16" s="998" t="s">
        <v>2555</v>
      </c>
      <c r="C16" s="998"/>
      <c r="D16" s="998"/>
      <c r="E16" s="998"/>
      <c r="F16" s="998"/>
      <c r="G16" s="998"/>
      <c r="H16" s="998"/>
      <c r="I16" s="998"/>
      <c r="J16" s="998"/>
      <c r="K16" s="998"/>
      <c r="L16" s="998"/>
      <c r="M16" s="998"/>
      <c r="N16" s="998"/>
      <c r="O16" s="528"/>
    </row>
    <row r="17" spans="1:15" s="4" customFormat="1" ht="30.75" customHeight="1">
      <c r="A17" s="503"/>
      <c r="B17" s="537" t="s">
        <v>2550</v>
      </c>
      <c r="C17" s="537" t="s">
        <v>2556</v>
      </c>
      <c r="D17" s="317" t="s">
        <v>4</v>
      </c>
      <c r="E17" s="318">
        <v>3</v>
      </c>
      <c r="F17" s="319">
        <v>2.2400000000000002</v>
      </c>
      <c r="G17" s="319">
        <v>536.79999999999995</v>
      </c>
      <c r="H17" s="320">
        <f>I3</f>
        <v>0</v>
      </c>
      <c r="I17" s="29">
        <f t="shared" ref="I17:I18" si="18">G17*(1-H17)</f>
        <v>536.79999999999995</v>
      </c>
      <c r="J17" s="265">
        <f>I17*1.7</f>
        <v>912.56</v>
      </c>
      <c r="K17" s="284">
        <f t="shared" ref="K17:K23" si="19">I17*5</f>
        <v>2684</v>
      </c>
      <c r="L17" s="829">
        <f>K17*2</f>
        <v>5368</v>
      </c>
      <c r="M17" s="829">
        <f>K17*3</f>
        <v>8052</v>
      </c>
      <c r="N17" s="371">
        <f>I17*1.7</f>
        <v>912.56</v>
      </c>
      <c r="O17" s="12"/>
    </row>
    <row r="18" spans="1:15" s="4" customFormat="1" ht="30.75" customHeight="1">
      <c r="A18" s="503"/>
      <c r="B18" s="537" t="s">
        <v>2551</v>
      </c>
      <c r="C18" s="537" t="s">
        <v>2557</v>
      </c>
      <c r="D18" s="317" t="s">
        <v>4</v>
      </c>
      <c r="E18" s="318">
        <v>3</v>
      </c>
      <c r="F18" s="319">
        <v>2.68</v>
      </c>
      <c r="G18" s="319">
        <v>591.59999999999991</v>
      </c>
      <c r="H18" s="320">
        <f>I3</f>
        <v>0</v>
      </c>
      <c r="I18" s="29">
        <f t="shared" si="18"/>
        <v>591.59999999999991</v>
      </c>
      <c r="J18" s="265">
        <f t="shared" ref="J18:J22" si="20">I18*1.7</f>
        <v>1005.7199999999998</v>
      </c>
      <c r="K18" s="284">
        <f t="shared" si="19"/>
        <v>2957.9999999999995</v>
      </c>
      <c r="L18" s="829">
        <f t="shared" ref="L18:L23" si="21">K18*2</f>
        <v>5915.9999999999991</v>
      </c>
      <c r="M18" s="829">
        <f>K18*3</f>
        <v>8873.9999999999982</v>
      </c>
      <c r="N18" s="371">
        <f t="shared" ref="N18:N22" si="22">I18*1.7</f>
        <v>1005.7199999999998</v>
      </c>
      <c r="O18" s="12"/>
    </row>
    <row r="19" spans="1:15" s="4" customFormat="1" ht="30.75" customHeight="1">
      <c r="A19" s="503"/>
      <c r="B19" s="538" t="s">
        <v>2849</v>
      </c>
      <c r="C19" s="538" t="s">
        <v>2850</v>
      </c>
      <c r="D19" s="348" t="s">
        <v>4</v>
      </c>
      <c r="E19" s="349">
        <v>3</v>
      </c>
      <c r="F19" s="350">
        <v>3.34</v>
      </c>
      <c r="G19" s="350">
        <v>800.4</v>
      </c>
      <c r="H19" s="351">
        <f>I3</f>
        <v>0</v>
      </c>
      <c r="I19" s="347">
        <f>G19*(1-H19)</f>
        <v>800.4</v>
      </c>
      <c r="J19" s="308">
        <f t="shared" ref="J19" si="23">I19*1.7</f>
        <v>1360.6799999999998</v>
      </c>
      <c r="K19" s="284">
        <f t="shared" si="19"/>
        <v>4002</v>
      </c>
      <c r="L19" s="829">
        <f t="shared" si="21"/>
        <v>8004</v>
      </c>
      <c r="M19" s="831" t="s">
        <v>4264</v>
      </c>
      <c r="N19" s="526">
        <f t="shared" ref="N19" si="24">I19*1.7</f>
        <v>1360.6799999999998</v>
      </c>
      <c r="O19" s="12"/>
    </row>
    <row r="20" spans="1:15" s="5" customFormat="1" ht="30.75" customHeight="1">
      <c r="A20" s="503"/>
      <c r="B20" s="535" t="s">
        <v>2690</v>
      </c>
      <c r="C20" s="535" t="s">
        <v>3844</v>
      </c>
      <c r="D20" s="139" t="s">
        <v>4</v>
      </c>
      <c r="E20" s="22">
        <v>3</v>
      </c>
      <c r="F20" s="14">
        <v>2.54</v>
      </c>
      <c r="G20" s="14">
        <v>533.59999999999991</v>
      </c>
      <c r="H20" s="33">
        <f>I3</f>
        <v>0</v>
      </c>
      <c r="I20" s="29">
        <f t="shared" ref="I20" si="25">G20*(1-H20)</f>
        <v>533.59999999999991</v>
      </c>
      <c r="J20" s="265">
        <f t="shared" si="20"/>
        <v>907.11999999999978</v>
      </c>
      <c r="K20" s="284">
        <f t="shared" si="19"/>
        <v>2667.9999999999995</v>
      </c>
      <c r="L20" s="829">
        <f t="shared" si="21"/>
        <v>5335.9999999999991</v>
      </c>
      <c r="M20" s="829">
        <f>K20*3</f>
        <v>8003.9999999999982</v>
      </c>
      <c r="N20" s="371">
        <f t="shared" si="22"/>
        <v>907.11999999999978</v>
      </c>
      <c r="O20" s="12"/>
    </row>
    <row r="21" spans="1:15" s="5" customFormat="1" ht="30.75" customHeight="1">
      <c r="A21" s="503"/>
      <c r="B21" s="537" t="s">
        <v>2552</v>
      </c>
      <c r="C21" s="537" t="s">
        <v>2558</v>
      </c>
      <c r="D21" s="317" t="s">
        <v>4</v>
      </c>
      <c r="E21" s="318">
        <v>3</v>
      </c>
      <c r="F21" s="319">
        <v>3.2</v>
      </c>
      <c r="G21" s="319">
        <v>707.59999999999991</v>
      </c>
      <c r="H21" s="320">
        <f>I3</f>
        <v>0</v>
      </c>
      <c r="I21" s="29">
        <f t="shared" ref="I21:I22" si="26">G21*(1-H21)</f>
        <v>707.59999999999991</v>
      </c>
      <c r="J21" s="265">
        <f t="shared" si="20"/>
        <v>1202.9199999999998</v>
      </c>
      <c r="K21" s="284">
        <f t="shared" si="19"/>
        <v>3537.9999999999995</v>
      </c>
      <c r="L21" s="829">
        <f t="shared" si="21"/>
        <v>7075.9999999999991</v>
      </c>
      <c r="M21" s="829">
        <f t="shared" ref="M21:M22" si="27">K21*3</f>
        <v>10613.999999999998</v>
      </c>
      <c r="N21" s="371">
        <f t="shared" si="22"/>
        <v>1202.9199999999998</v>
      </c>
      <c r="O21" s="12"/>
    </row>
    <row r="22" spans="1:15" s="4" customFormat="1" ht="30.75" customHeight="1">
      <c r="A22" s="503"/>
      <c r="B22" s="537" t="s">
        <v>2553</v>
      </c>
      <c r="C22" s="537" t="s">
        <v>2559</v>
      </c>
      <c r="D22" s="317" t="s">
        <v>4</v>
      </c>
      <c r="E22" s="318">
        <v>3</v>
      </c>
      <c r="F22" s="319">
        <v>4</v>
      </c>
      <c r="G22" s="319">
        <v>846.8</v>
      </c>
      <c r="H22" s="320">
        <f>I3</f>
        <v>0</v>
      </c>
      <c r="I22" s="29">
        <f t="shared" si="26"/>
        <v>846.8</v>
      </c>
      <c r="J22" s="265">
        <f t="shared" si="20"/>
        <v>1439.56</v>
      </c>
      <c r="K22" s="284">
        <f t="shared" si="19"/>
        <v>4234</v>
      </c>
      <c r="L22" s="829">
        <f t="shared" si="21"/>
        <v>8468</v>
      </c>
      <c r="M22" s="829">
        <f t="shared" si="27"/>
        <v>12702</v>
      </c>
      <c r="N22" s="371">
        <f t="shared" si="22"/>
        <v>1439.56</v>
      </c>
      <c r="O22" s="12"/>
    </row>
    <row r="23" spans="1:15" s="4" customFormat="1" ht="30.75" customHeight="1">
      <c r="A23" s="503"/>
      <c r="B23" s="538" t="s">
        <v>2851</v>
      </c>
      <c r="C23" s="538" t="s">
        <v>2852</v>
      </c>
      <c r="D23" s="348" t="s">
        <v>4</v>
      </c>
      <c r="E23" s="349">
        <v>3</v>
      </c>
      <c r="F23" s="350">
        <v>4.95</v>
      </c>
      <c r="G23" s="350">
        <v>1148.4000000000001</v>
      </c>
      <c r="H23" s="351">
        <f>I3</f>
        <v>0</v>
      </c>
      <c r="I23" s="347">
        <f t="shared" ref="I23" si="28">G23*(1-H23)</f>
        <v>1148.4000000000001</v>
      </c>
      <c r="J23" s="308">
        <f t="shared" ref="J23" si="29">I23*1.7</f>
        <v>1952.2800000000002</v>
      </c>
      <c r="K23" s="284">
        <f t="shared" si="19"/>
        <v>5742</v>
      </c>
      <c r="L23" s="829">
        <f t="shared" si="21"/>
        <v>11484</v>
      </c>
      <c r="M23" s="831" t="s">
        <v>4264</v>
      </c>
      <c r="N23" s="526">
        <f t="shared" ref="N23" si="30">I23*1.7</f>
        <v>1952.2800000000002</v>
      </c>
      <c r="O23" s="12"/>
    </row>
    <row r="24" spans="1:15" s="5" customFormat="1" ht="42" customHeight="1">
      <c r="A24" s="517"/>
      <c r="B24" s="999" t="s">
        <v>2697</v>
      </c>
      <c r="C24" s="1000"/>
      <c r="D24" s="1000"/>
      <c r="E24" s="1000"/>
      <c r="F24" s="1000"/>
      <c r="G24" s="1000"/>
      <c r="H24" s="1000"/>
      <c r="I24" s="1000"/>
      <c r="J24" s="1000"/>
      <c r="K24" s="1000"/>
      <c r="L24" s="1000"/>
      <c r="M24" s="1000"/>
      <c r="N24" s="1001"/>
      <c r="O24" s="529"/>
    </row>
    <row r="25" spans="1:15" s="4" customFormat="1" ht="33" customHeight="1">
      <c r="A25" s="503"/>
      <c r="B25" s="539" t="s">
        <v>2560</v>
      </c>
      <c r="C25" s="539" t="s">
        <v>2566</v>
      </c>
      <c r="D25" s="139" t="s">
        <v>5</v>
      </c>
      <c r="E25" s="170">
        <v>1</v>
      </c>
      <c r="F25" s="171">
        <v>1.502</v>
      </c>
      <c r="G25" s="14">
        <v>1766.7263999999998</v>
      </c>
      <c r="H25" s="33">
        <f>I3</f>
        <v>0</v>
      </c>
      <c r="I25" s="29">
        <f t="shared" ref="I25:I30" si="31">G25*(1-H25)</f>
        <v>1766.7263999999998</v>
      </c>
      <c r="J25" s="265">
        <f t="shared" ref="J25:J30" si="32">I25*1.7</f>
        <v>3003.4348799999993</v>
      </c>
      <c r="K25" s="284">
        <f t="shared" ref="K25:K30" si="33">I25*5</f>
        <v>8833.6319999999996</v>
      </c>
      <c r="L25" s="829">
        <f>K25*2</f>
        <v>17667.263999999999</v>
      </c>
      <c r="M25" s="831" t="s">
        <v>4264</v>
      </c>
      <c r="N25" s="371">
        <f t="shared" ref="N25:N30" si="34">I25*1.7</f>
        <v>3003.4348799999993</v>
      </c>
      <c r="O25" s="12"/>
    </row>
    <row r="26" spans="1:15" s="4" customFormat="1" ht="33" customHeight="1">
      <c r="A26" s="503"/>
      <c r="B26" s="539" t="s">
        <v>2561</v>
      </c>
      <c r="C26" s="539" t="s">
        <v>2567</v>
      </c>
      <c r="D26" s="139" t="s">
        <v>5</v>
      </c>
      <c r="E26" s="170">
        <v>1</v>
      </c>
      <c r="F26" s="171">
        <v>1.669</v>
      </c>
      <c r="G26" s="14">
        <v>2011.3703999999996</v>
      </c>
      <c r="H26" s="33">
        <f>I3</f>
        <v>0</v>
      </c>
      <c r="I26" s="29">
        <f t="shared" si="31"/>
        <v>2011.3703999999996</v>
      </c>
      <c r="J26" s="265">
        <f t="shared" si="32"/>
        <v>3419.3296799999994</v>
      </c>
      <c r="K26" s="284">
        <f t="shared" si="33"/>
        <v>10056.851999999997</v>
      </c>
      <c r="L26" s="829">
        <f t="shared" ref="L26:L30" si="35">K26*2</f>
        <v>20113.703999999994</v>
      </c>
      <c r="M26" s="831" t="s">
        <v>4264</v>
      </c>
      <c r="N26" s="371">
        <f t="shared" si="34"/>
        <v>3419.3296799999994</v>
      </c>
      <c r="O26" s="12"/>
    </row>
    <row r="27" spans="1:15" s="4" customFormat="1" ht="33" customHeight="1">
      <c r="A27" s="503"/>
      <c r="B27" s="539" t="s">
        <v>2562</v>
      </c>
      <c r="C27" s="539" t="s">
        <v>2568</v>
      </c>
      <c r="D27" s="139" t="s">
        <v>5</v>
      </c>
      <c r="E27" s="170">
        <v>1</v>
      </c>
      <c r="F27" s="171">
        <v>1.8360000000000001</v>
      </c>
      <c r="G27" s="14">
        <v>2207.0855999999999</v>
      </c>
      <c r="H27" s="33">
        <f>I3</f>
        <v>0</v>
      </c>
      <c r="I27" s="29">
        <f t="shared" si="31"/>
        <v>2207.0855999999999</v>
      </c>
      <c r="J27" s="265">
        <f t="shared" si="32"/>
        <v>3752.0455199999997</v>
      </c>
      <c r="K27" s="284">
        <f t="shared" si="33"/>
        <v>11035.428</v>
      </c>
      <c r="L27" s="829">
        <f t="shared" si="35"/>
        <v>22070.856</v>
      </c>
      <c r="M27" s="831" t="s">
        <v>4264</v>
      </c>
      <c r="N27" s="371">
        <f t="shared" si="34"/>
        <v>3752.0455199999997</v>
      </c>
      <c r="O27" s="12"/>
    </row>
    <row r="28" spans="1:15" s="4" customFormat="1" ht="33" customHeight="1">
      <c r="A28" s="503"/>
      <c r="B28" s="539" t="s">
        <v>2563</v>
      </c>
      <c r="C28" s="539" t="s">
        <v>2569</v>
      </c>
      <c r="D28" s="139" t="s">
        <v>5</v>
      </c>
      <c r="E28" s="170">
        <v>1</v>
      </c>
      <c r="F28" s="171">
        <v>2.0030000000000001</v>
      </c>
      <c r="G28" s="14">
        <v>2453.0519999999997</v>
      </c>
      <c r="H28" s="33">
        <f>I3</f>
        <v>0</v>
      </c>
      <c r="I28" s="29">
        <f t="shared" si="31"/>
        <v>2453.0519999999997</v>
      </c>
      <c r="J28" s="265">
        <f t="shared" si="32"/>
        <v>4170.1883999999991</v>
      </c>
      <c r="K28" s="284">
        <f t="shared" si="33"/>
        <v>12265.259999999998</v>
      </c>
      <c r="L28" s="829">
        <f t="shared" si="35"/>
        <v>24530.519999999997</v>
      </c>
      <c r="M28" s="831" t="s">
        <v>4264</v>
      </c>
      <c r="N28" s="371">
        <f t="shared" si="34"/>
        <v>4170.1883999999991</v>
      </c>
      <c r="O28" s="12"/>
    </row>
    <row r="29" spans="1:15" s="4" customFormat="1" ht="33" customHeight="1">
      <c r="A29" s="503"/>
      <c r="B29" s="539" t="s">
        <v>2564</v>
      </c>
      <c r="C29" s="539" t="s">
        <v>2570</v>
      </c>
      <c r="D29" s="139" t="s">
        <v>5</v>
      </c>
      <c r="E29" s="170">
        <v>1</v>
      </c>
      <c r="F29" s="171">
        <v>2.17</v>
      </c>
      <c r="G29" s="14">
        <v>2672.5703999999992</v>
      </c>
      <c r="H29" s="33">
        <f>I3</f>
        <v>0</v>
      </c>
      <c r="I29" s="29">
        <f t="shared" si="31"/>
        <v>2672.5703999999992</v>
      </c>
      <c r="J29" s="265">
        <f t="shared" si="32"/>
        <v>4543.3696799999989</v>
      </c>
      <c r="K29" s="284">
        <f t="shared" si="33"/>
        <v>13362.851999999995</v>
      </c>
      <c r="L29" s="829">
        <f t="shared" si="35"/>
        <v>26725.703999999991</v>
      </c>
      <c r="M29" s="831" t="s">
        <v>4264</v>
      </c>
      <c r="N29" s="371">
        <f t="shared" si="34"/>
        <v>4543.3696799999989</v>
      </c>
      <c r="O29" s="12"/>
    </row>
    <row r="30" spans="1:15" s="4" customFormat="1" ht="33" customHeight="1">
      <c r="A30" s="503"/>
      <c r="B30" s="539" t="s">
        <v>2565</v>
      </c>
      <c r="C30" s="539" t="s">
        <v>2571</v>
      </c>
      <c r="D30" s="139" t="s">
        <v>5</v>
      </c>
      <c r="E30" s="170">
        <v>1</v>
      </c>
      <c r="F30" s="171">
        <v>2.504</v>
      </c>
      <c r="G30" s="14">
        <v>3111.6071999999995</v>
      </c>
      <c r="H30" s="33">
        <f>I3</f>
        <v>0</v>
      </c>
      <c r="I30" s="29">
        <f t="shared" si="31"/>
        <v>3111.6071999999995</v>
      </c>
      <c r="J30" s="265">
        <f t="shared" si="32"/>
        <v>5289.7322399999994</v>
      </c>
      <c r="K30" s="284">
        <f t="shared" si="33"/>
        <v>15558.035999999996</v>
      </c>
      <c r="L30" s="829">
        <f t="shared" si="35"/>
        <v>31116.071999999993</v>
      </c>
      <c r="M30" s="831" t="s">
        <v>4264</v>
      </c>
      <c r="N30" s="371">
        <f t="shared" si="34"/>
        <v>5289.7322399999994</v>
      </c>
      <c r="O30" s="12"/>
    </row>
    <row r="31" spans="1:15" s="5" customFormat="1" ht="41.25" customHeight="1">
      <c r="A31" s="518"/>
      <c r="B31" s="1002" t="s">
        <v>2784</v>
      </c>
      <c r="C31" s="1002"/>
      <c r="D31" s="1002"/>
      <c r="E31" s="1002"/>
      <c r="F31" s="1002"/>
      <c r="G31" s="1002"/>
      <c r="H31" s="1002"/>
      <c r="I31" s="1002"/>
      <c r="J31" s="1002"/>
      <c r="K31" s="1002"/>
      <c r="L31" s="999"/>
      <c r="M31" s="999"/>
      <c r="N31" s="999"/>
      <c r="O31" s="530"/>
    </row>
    <row r="32" spans="1:15" s="5" customFormat="1" ht="25.5">
      <c r="A32" s="503"/>
      <c r="B32" s="539" t="s">
        <v>1541</v>
      </c>
      <c r="C32" s="539" t="s">
        <v>1647</v>
      </c>
      <c r="D32" s="139" t="s">
        <v>5</v>
      </c>
      <c r="E32" s="170">
        <v>1</v>
      </c>
      <c r="F32" s="171">
        <v>0.75049999999999994</v>
      </c>
      <c r="G32" s="202">
        <v>413.38181818181812</v>
      </c>
      <c r="H32" s="33">
        <f>I3</f>
        <v>0</v>
      </c>
      <c r="I32" s="29">
        <f t="shared" ref="I32:I33" si="36">G32*(1-H32)</f>
        <v>413.38181818181812</v>
      </c>
      <c r="J32" s="265">
        <f t="shared" si="2"/>
        <v>702.7490909090908</v>
      </c>
      <c r="K32" s="284">
        <f t="shared" ref="K32:K51" si="37">I32*5</f>
        <v>2066.9090909090905</v>
      </c>
      <c r="L32" s="829">
        <f>K32*2</f>
        <v>4133.8181818181811</v>
      </c>
      <c r="M32" s="831" t="s">
        <v>4264</v>
      </c>
      <c r="N32" s="371">
        <f t="shared" si="4"/>
        <v>702.7490909090908</v>
      </c>
      <c r="O32" s="12"/>
    </row>
    <row r="33" spans="1:15" s="4" customFormat="1" ht="25.5">
      <c r="A33" s="503"/>
      <c r="B33" s="539" t="s">
        <v>1540</v>
      </c>
      <c r="C33" s="539" t="s">
        <v>1648</v>
      </c>
      <c r="D33" s="139" t="s">
        <v>5</v>
      </c>
      <c r="E33" s="170">
        <v>1</v>
      </c>
      <c r="F33" s="171">
        <v>0.83400000000000007</v>
      </c>
      <c r="G33" s="202">
        <v>438.69090909090897</v>
      </c>
      <c r="H33" s="33">
        <f>I3</f>
        <v>0</v>
      </c>
      <c r="I33" s="29">
        <f t="shared" si="36"/>
        <v>438.69090909090897</v>
      </c>
      <c r="J33" s="265">
        <f t="shared" si="2"/>
        <v>745.7745454545452</v>
      </c>
      <c r="K33" s="284">
        <f t="shared" si="37"/>
        <v>2193.454545454545</v>
      </c>
      <c r="L33" s="829">
        <f t="shared" ref="L33:L51" si="38">K33*2</f>
        <v>4386.9090909090901</v>
      </c>
      <c r="M33" s="831" t="s">
        <v>4264</v>
      </c>
      <c r="N33" s="371">
        <f t="shared" si="4"/>
        <v>745.7745454545452</v>
      </c>
      <c r="O33" s="12"/>
    </row>
    <row r="34" spans="1:15" s="4" customFormat="1" ht="25.5">
      <c r="A34" s="503"/>
      <c r="B34" s="539" t="s">
        <v>1544</v>
      </c>
      <c r="C34" s="539" t="s">
        <v>1649</v>
      </c>
      <c r="D34" s="139" t="s">
        <v>5</v>
      </c>
      <c r="E34" s="170">
        <v>1</v>
      </c>
      <c r="F34" s="171">
        <v>1.0009999999999999</v>
      </c>
      <c r="G34" s="202">
        <v>489.3090909090908</v>
      </c>
      <c r="H34" s="33">
        <f>I3</f>
        <v>0</v>
      </c>
      <c r="I34" s="29">
        <f t="shared" ref="I34" si="39">G34*(1-H34)</f>
        <v>489.3090909090908</v>
      </c>
      <c r="J34" s="265">
        <f t="shared" si="2"/>
        <v>831.82545454545436</v>
      </c>
      <c r="K34" s="284">
        <f t="shared" si="37"/>
        <v>2446.545454545454</v>
      </c>
      <c r="L34" s="829">
        <f t="shared" si="38"/>
        <v>4893.0909090909081</v>
      </c>
      <c r="M34" s="831" t="s">
        <v>4264</v>
      </c>
      <c r="N34" s="371">
        <f t="shared" si="4"/>
        <v>831.82545454545436</v>
      </c>
      <c r="O34" s="12"/>
    </row>
    <row r="35" spans="1:15" s="5" customFormat="1" ht="25.5">
      <c r="A35" s="503"/>
      <c r="B35" s="539" t="s">
        <v>1310</v>
      </c>
      <c r="C35" s="539" t="s">
        <v>1650</v>
      </c>
      <c r="D35" s="139" t="s">
        <v>5</v>
      </c>
      <c r="E35" s="170">
        <v>1</v>
      </c>
      <c r="F35" s="171">
        <v>1.1680000000000001</v>
      </c>
      <c r="G35" s="202">
        <v>539.92727272727268</v>
      </c>
      <c r="H35" s="33">
        <f>I3</f>
        <v>0</v>
      </c>
      <c r="I35" s="29">
        <f t="shared" si="0"/>
        <v>539.92727272727268</v>
      </c>
      <c r="J35" s="265">
        <f t="shared" si="2"/>
        <v>917.87636363636352</v>
      </c>
      <c r="K35" s="284">
        <f t="shared" si="37"/>
        <v>2699.6363636363635</v>
      </c>
      <c r="L35" s="829">
        <f t="shared" si="38"/>
        <v>5399.272727272727</v>
      </c>
      <c r="M35" s="831" t="s">
        <v>4264</v>
      </c>
      <c r="N35" s="371">
        <f t="shared" si="4"/>
        <v>917.87636363636352</v>
      </c>
      <c r="O35" s="12"/>
    </row>
    <row r="36" spans="1:15" s="4" customFormat="1" ht="25.5">
      <c r="A36" s="503"/>
      <c r="B36" s="539" t="s">
        <v>1545</v>
      </c>
      <c r="C36" s="539" t="s">
        <v>1651</v>
      </c>
      <c r="D36" s="139" t="s">
        <v>5</v>
      </c>
      <c r="E36" s="170">
        <v>1</v>
      </c>
      <c r="F36" s="171">
        <v>1.335</v>
      </c>
      <c r="G36" s="202">
        <v>590.5454545454545</v>
      </c>
      <c r="H36" s="33">
        <f>I3</f>
        <v>0</v>
      </c>
      <c r="I36" s="29">
        <f t="shared" ref="I36" si="40">G36*(1-H36)</f>
        <v>590.5454545454545</v>
      </c>
      <c r="J36" s="265">
        <f t="shared" si="2"/>
        <v>1003.9272727272727</v>
      </c>
      <c r="K36" s="284">
        <f t="shared" si="37"/>
        <v>2952.7272727272725</v>
      </c>
      <c r="L36" s="829">
        <f t="shared" si="38"/>
        <v>5905.454545454545</v>
      </c>
      <c r="M36" s="831" t="s">
        <v>4264</v>
      </c>
      <c r="N36" s="371">
        <f t="shared" si="4"/>
        <v>1003.9272727272727</v>
      </c>
      <c r="O36" s="12"/>
    </row>
    <row r="37" spans="1:15" s="4" customFormat="1" ht="25.5">
      <c r="A37" s="503"/>
      <c r="B37" s="539" t="s">
        <v>1311</v>
      </c>
      <c r="C37" s="539" t="s">
        <v>1652</v>
      </c>
      <c r="D37" s="139" t="s">
        <v>5</v>
      </c>
      <c r="E37" s="170">
        <v>1</v>
      </c>
      <c r="F37" s="171">
        <v>1.502</v>
      </c>
      <c r="G37" s="202">
        <v>641.16363636363621</v>
      </c>
      <c r="H37" s="33">
        <f>I3</f>
        <v>0</v>
      </c>
      <c r="I37" s="29">
        <f t="shared" si="0"/>
        <v>641.16363636363621</v>
      </c>
      <c r="J37" s="265">
        <f t="shared" si="2"/>
        <v>1089.9781818181816</v>
      </c>
      <c r="K37" s="284">
        <f t="shared" si="37"/>
        <v>3205.8181818181811</v>
      </c>
      <c r="L37" s="829">
        <f t="shared" si="38"/>
        <v>6411.6363636363621</v>
      </c>
      <c r="M37" s="831" t="s">
        <v>4264</v>
      </c>
      <c r="N37" s="371">
        <f t="shared" si="4"/>
        <v>1089.9781818181816</v>
      </c>
      <c r="O37" s="12"/>
    </row>
    <row r="38" spans="1:15" s="4" customFormat="1" ht="25.5">
      <c r="A38" s="503"/>
      <c r="B38" s="539" t="s">
        <v>1546</v>
      </c>
      <c r="C38" s="539" t="s">
        <v>1653</v>
      </c>
      <c r="D38" s="139" t="s">
        <v>5</v>
      </c>
      <c r="E38" s="170">
        <v>1</v>
      </c>
      <c r="F38" s="171">
        <v>1.669</v>
      </c>
      <c r="G38" s="202">
        <v>691.78181818181804</v>
      </c>
      <c r="H38" s="33">
        <f>I3</f>
        <v>0</v>
      </c>
      <c r="I38" s="29">
        <f t="shared" ref="I38" si="41">G38*(1-H38)</f>
        <v>691.78181818181804</v>
      </c>
      <c r="J38" s="265">
        <f t="shared" si="2"/>
        <v>1176.0290909090907</v>
      </c>
      <c r="K38" s="284">
        <f t="shared" si="37"/>
        <v>3458.9090909090901</v>
      </c>
      <c r="L38" s="829">
        <f t="shared" si="38"/>
        <v>6917.8181818181802</v>
      </c>
      <c r="M38" s="831" t="s">
        <v>4264</v>
      </c>
      <c r="N38" s="371">
        <f t="shared" si="4"/>
        <v>1176.0290909090907</v>
      </c>
      <c r="O38" s="12"/>
    </row>
    <row r="39" spans="1:15" s="4" customFormat="1" ht="25.5">
      <c r="A39" s="503"/>
      <c r="B39" s="539" t="s">
        <v>1312</v>
      </c>
      <c r="C39" s="539" t="s">
        <v>1654</v>
      </c>
      <c r="D39" s="139" t="s">
        <v>5</v>
      </c>
      <c r="E39" s="170">
        <v>1</v>
      </c>
      <c r="F39" s="171">
        <v>1.8360000000000001</v>
      </c>
      <c r="G39" s="202">
        <v>742.4</v>
      </c>
      <c r="H39" s="33">
        <f>I3</f>
        <v>0</v>
      </c>
      <c r="I39" s="29">
        <f t="shared" si="0"/>
        <v>742.4</v>
      </c>
      <c r="J39" s="265">
        <f t="shared" si="2"/>
        <v>1262.08</v>
      </c>
      <c r="K39" s="284">
        <f t="shared" si="37"/>
        <v>3712</v>
      </c>
      <c r="L39" s="829">
        <f t="shared" si="38"/>
        <v>7424</v>
      </c>
      <c r="M39" s="831" t="s">
        <v>4264</v>
      </c>
      <c r="N39" s="371">
        <f t="shared" si="4"/>
        <v>1262.08</v>
      </c>
      <c r="O39" s="12"/>
    </row>
    <row r="40" spans="1:15" s="4" customFormat="1" ht="25.5">
      <c r="A40" s="503"/>
      <c r="B40" s="539" t="s">
        <v>1547</v>
      </c>
      <c r="C40" s="539" t="s">
        <v>1655</v>
      </c>
      <c r="D40" s="139" t="s">
        <v>5</v>
      </c>
      <c r="E40" s="170">
        <v>1</v>
      </c>
      <c r="F40" s="171">
        <v>2.0030000000000001</v>
      </c>
      <c r="G40" s="202">
        <v>793.0181818181818</v>
      </c>
      <c r="H40" s="33">
        <f>I3</f>
        <v>0</v>
      </c>
      <c r="I40" s="29">
        <f t="shared" ref="I40" si="42">G40*(1-H40)</f>
        <v>793.0181818181818</v>
      </c>
      <c r="J40" s="265">
        <f t="shared" si="2"/>
        <v>1348.130909090909</v>
      </c>
      <c r="K40" s="284">
        <f t="shared" si="37"/>
        <v>3965.090909090909</v>
      </c>
      <c r="L40" s="829">
        <f t="shared" si="38"/>
        <v>7930.181818181818</v>
      </c>
      <c r="M40" s="831" t="s">
        <v>4264</v>
      </c>
      <c r="N40" s="371">
        <f t="shared" si="4"/>
        <v>1348.130909090909</v>
      </c>
      <c r="O40" s="12"/>
    </row>
    <row r="41" spans="1:15" s="4" customFormat="1" ht="25.5">
      <c r="A41" s="503"/>
      <c r="B41" s="539" t="s">
        <v>1313</v>
      </c>
      <c r="C41" s="539" t="s">
        <v>1656</v>
      </c>
      <c r="D41" s="139" t="s">
        <v>5</v>
      </c>
      <c r="E41" s="170">
        <v>1</v>
      </c>
      <c r="F41" s="171">
        <v>2.17</v>
      </c>
      <c r="G41" s="202">
        <v>843.63636363636351</v>
      </c>
      <c r="H41" s="33">
        <f>I3</f>
        <v>0</v>
      </c>
      <c r="I41" s="29">
        <f t="shared" si="0"/>
        <v>843.63636363636351</v>
      </c>
      <c r="J41" s="265">
        <f t="shared" si="2"/>
        <v>1434.181818181818</v>
      </c>
      <c r="K41" s="284">
        <f t="shared" si="37"/>
        <v>4218.181818181818</v>
      </c>
      <c r="L41" s="829">
        <f t="shared" si="38"/>
        <v>8436.363636363636</v>
      </c>
      <c r="M41" s="831" t="s">
        <v>4264</v>
      </c>
      <c r="N41" s="371">
        <f t="shared" si="4"/>
        <v>1434.181818181818</v>
      </c>
      <c r="O41" s="12"/>
    </row>
    <row r="42" spans="1:15" s="4" customFormat="1" ht="25.5">
      <c r="A42" s="503"/>
      <c r="B42" s="539" t="s">
        <v>1314</v>
      </c>
      <c r="C42" s="539" t="s">
        <v>1657</v>
      </c>
      <c r="D42" s="139" t="s">
        <v>5</v>
      </c>
      <c r="E42" s="170">
        <v>1</v>
      </c>
      <c r="F42" s="171">
        <v>2.504</v>
      </c>
      <c r="G42" s="202">
        <v>944.87272727272716</v>
      </c>
      <c r="H42" s="33">
        <f>I3</f>
        <v>0</v>
      </c>
      <c r="I42" s="29">
        <f t="shared" si="0"/>
        <v>944.87272727272716</v>
      </c>
      <c r="J42" s="265">
        <f t="shared" si="2"/>
        <v>1606.2836363636361</v>
      </c>
      <c r="K42" s="284">
        <f t="shared" si="37"/>
        <v>4724.363636363636</v>
      </c>
      <c r="L42" s="829">
        <f t="shared" si="38"/>
        <v>9448.7272727272721</v>
      </c>
      <c r="M42" s="831" t="s">
        <v>4264</v>
      </c>
      <c r="N42" s="371">
        <f t="shared" si="4"/>
        <v>1606.2836363636361</v>
      </c>
      <c r="O42" s="12"/>
    </row>
    <row r="43" spans="1:15" s="5" customFormat="1" ht="25.5">
      <c r="A43" s="503"/>
      <c r="B43" s="539" t="s">
        <v>1315</v>
      </c>
      <c r="C43" s="539" t="s">
        <v>1658</v>
      </c>
      <c r="D43" s="139" t="s">
        <v>5</v>
      </c>
      <c r="E43" s="170">
        <v>1</v>
      </c>
      <c r="F43" s="10">
        <v>3.0050000000000003</v>
      </c>
      <c r="G43" s="202">
        <v>1096.7272727272725</v>
      </c>
      <c r="H43" s="33">
        <f>I3</f>
        <v>0</v>
      </c>
      <c r="I43" s="29">
        <f t="shared" si="0"/>
        <v>1096.7272727272725</v>
      </c>
      <c r="J43" s="265">
        <f t="shared" si="2"/>
        <v>1864.4363636363632</v>
      </c>
      <c r="K43" s="284">
        <f t="shared" si="37"/>
        <v>5483.6363636363621</v>
      </c>
      <c r="L43" s="829">
        <f t="shared" si="38"/>
        <v>10967.272727272724</v>
      </c>
      <c r="M43" s="831" t="s">
        <v>4264</v>
      </c>
      <c r="N43" s="371">
        <f t="shared" si="4"/>
        <v>1864.4363636363632</v>
      </c>
      <c r="O43" s="12"/>
    </row>
    <row r="44" spans="1:15" s="4" customFormat="1" ht="25.5">
      <c r="A44" s="503"/>
      <c r="B44" s="539" t="s">
        <v>1316</v>
      </c>
      <c r="C44" s="539" t="s">
        <v>1659</v>
      </c>
      <c r="D44" s="139" t="s">
        <v>5</v>
      </c>
      <c r="E44" s="170">
        <v>1</v>
      </c>
      <c r="F44" s="10">
        <v>3.5060000000000002</v>
      </c>
      <c r="G44" s="202">
        <v>1248.5818181818179</v>
      </c>
      <c r="H44" s="33">
        <f>I3</f>
        <v>0</v>
      </c>
      <c r="I44" s="29">
        <f t="shared" si="0"/>
        <v>1248.5818181818179</v>
      </c>
      <c r="J44" s="265">
        <f t="shared" si="2"/>
        <v>2122.5890909090904</v>
      </c>
      <c r="K44" s="284">
        <f t="shared" si="37"/>
        <v>6242.9090909090892</v>
      </c>
      <c r="L44" s="829">
        <f t="shared" si="38"/>
        <v>12485.818181818178</v>
      </c>
      <c r="M44" s="831" t="s">
        <v>4264</v>
      </c>
      <c r="N44" s="371">
        <f t="shared" si="4"/>
        <v>2122.5890909090904</v>
      </c>
      <c r="O44" s="12"/>
    </row>
    <row r="45" spans="1:15" s="4" customFormat="1" ht="25.5">
      <c r="A45" s="503"/>
      <c r="B45" s="539" t="s">
        <v>1317</v>
      </c>
      <c r="C45" s="539" t="s">
        <v>1660</v>
      </c>
      <c r="D45" s="139" t="s">
        <v>5</v>
      </c>
      <c r="E45" s="170">
        <v>1</v>
      </c>
      <c r="F45" s="10">
        <v>3.8400000000000003</v>
      </c>
      <c r="G45" s="202">
        <v>1349.8181818181815</v>
      </c>
      <c r="H45" s="33">
        <f>I3</f>
        <v>0</v>
      </c>
      <c r="I45" s="29">
        <f t="shared" si="0"/>
        <v>1349.8181818181815</v>
      </c>
      <c r="J45" s="265">
        <f t="shared" si="2"/>
        <v>2294.6909090909085</v>
      </c>
      <c r="K45" s="284">
        <f t="shared" si="37"/>
        <v>6749.0909090909081</v>
      </c>
      <c r="L45" s="829">
        <f t="shared" si="38"/>
        <v>13498.181818181816</v>
      </c>
      <c r="M45" s="831" t="s">
        <v>4264</v>
      </c>
      <c r="N45" s="371">
        <f t="shared" si="4"/>
        <v>2294.6909090909085</v>
      </c>
      <c r="O45" s="12"/>
    </row>
    <row r="46" spans="1:15" s="4" customFormat="1" ht="25.5">
      <c r="A46" s="503"/>
      <c r="B46" s="539" t="s">
        <v>1318</v>
      </c>
      <c r="C46" s="539" t="s">
        <v>1661</v>
      </c>
      <c r="D46" s="139" t="s">
        <v>5</v>
      </c>
      <c r="E46" s="170">
        <v>1</v>
      </c>
      <c r="F46" s="10">
        <v>4.1740000000000004</v>
      </c>
      <c r="G46" s="202">
        <v>1451.0545454545452</v>
      </c>
      <c r="H46" s="33">
        <f>I3</f>
        <v>0</v>
      </c>
      <c r="I46" s="29">
        <f t="shared" si="0"/>
        <v>1451.0545454545452</v>
      </c>
      <c r="J46" s="265">
        <f t="shared" si="2"/>
        <v>2466.7927272727266</v>
      </c>
      <c r="K46" s="284">
        <f t="shared" si="37"/>
        <v>7255.2727272727261</v>
      </c>
      <c r="L46" s="829">
        <f t="shared" si="38"/>
        <v>14510.545454545452</v>
      </c>
      <c r="M46" s="831" t="s">
        <v>4264</v>
      </c>
      <c r="N46" s="371">
        <f t="shared" si="4"/>
        <v>2466.7927272727266</v>
      </c>
      <c r="O46" s="12"/>
    </row>
    <row r="47" spans="1:15" s="4" customFormat="1" ht="25.5">
      <c r="A47" s="503"/>
      <c r="B47" s="539" t="s">
        <v>1319</v>
      </c>
      <c r="C47" s="539" t="s">
        <v>1662</v>
      </c>
      <c r="D47" s="139" t="s">
        <v>5</v>
      </c>
      <c r="E47" s="170">
        <v>1</v>
      </c>
      <c r="F47" s="10">
        <v>4.508</v>
      </c>
      <c r="G47" s="202">
        <v>1552.2909090909088</v>
      </c>
      <c r="H47" s="33">
        <f>I3</f>
        <v>0</v>
      </c>
      <c r="I47" s="29">
        <f t="shared" si="0"/>
        <v>1552.2909090909088</v>
      </c>
      <c r="J47" s="265">
        <f t="shared" si="2"/>
        <v>2638.8945454545451</v>
      </c>
      <c r="K47" s="284">
        <f t="shared" si="37"/>
        <v>7761.4545454545441</v>
      </c>
      <c r="L47" s="829">
        <f t="shared" si="38"/>
        <v>15522.909090909088</v>
      </c>
      <c r="M47" s="831" t="s">
        <v>4264</v>
      </c>
      <c r="N47" s="371">
        <f t="shared" si="4"/>
        <v>2638.8945454545451</v>
      </c>
      <c r="O47" s="12"/>
    </row>
    <row r="48" spans="1:15" s="4" customFormat="1" ht="25.5">
      <c r="A48" s="503"/>
      <c r="B48" s="539" t="s">
        <v>1549</v>
      </c>
      <c r="C48" s="539" t="s">
        <v>1663</v>
      </c>
      <c r="D48" s="139" t="s">
        <v>5</v>
      </c>
      <c r="E48" s="170">
        <v>1</v>
      </c>
      <c r="F48" s="10">
        <v>4.6749999999999998</v>
      </c>
      <c r="G48" s="202">
        <v>1602.9090909090908</v>
      </c>
      <c r="H48" s="33">
        <f>I3</f>
        <v>0</v>
      </c>
      <c r="I48" s="29">
        <f t="shared" ref="I48" si="43">G48*(1-H48)</f>
        <v>1602.9090909090908</v>
      </c>
      <c r="J48" s="265">
        <f t="shared" si="2"/>
        <v>2724.9454545454541</v>
      </c>
      <c r="K48" s="284">
        <f t="shared" si="37"/>
        <v>8014.545454545454</v>
      </c>
      <c r="L48" s="829">
        <f t="shared" si="38"/>
        <v>16029.090909090908</v>
      </c>
      <c r="M48" s="831" t="s">
        <v>4264</v>
      </c>
      <c r="N48" s="371">
        <f t="shared" si="4"/>
        <v>2724.9454545454541</v>
      </c>
      <c r="O48" s="12"/>
    </row>
    <row r="49" spans="1:15" s="4" customFormat="1" ht="25.5">
      <c r="A49" s="503"/>
      <c r="B49" s="539" t="s">
        <v>1320</v>
      </c>
      <c r="C49" s="539" t="s">
        <v>1664</v>
      </c>
      <c r="D49" s="139" t="s">
        <v>5</v>
      </c>
      <c r="E49" s="170">
        <v>1</v>
      </c>
      <c r="F49" s="10">
        <v>4.8420000000000005</v>
      </c>
      <c r="G49" s="202">
        <v>1653.5272727272725</v>
      </c>
      <c r="H49" s="33">
        <f>I3</f>
        <v>0</v>
      </c>
      <c r="I49" s="29">
        <f t="shared" si="0"/>
        <v>1653.5272727272725</v>
      </c>
      <c r="J49" s="265">
        <f t="shared" si="2"/>
        <v>2810.9963636363632</v>
      </c>
      <c r="K49" s="284">
        <f t="shared" si="37"/>
        <v>8267.6363636363621</v>
      </c>
      <c r="L49" s="829">
        <f t="shared" si="38"/>
        <v>16535.272727272724</v>
      </c>
      <c r="M49" s="831" t="s">
        <v>4264</v>
      </c>
      <c r="N49" s="371">
        <f t="shared" si="4"/>
        <v>2810.9963636363632</v>
      </c>
      <c r="O49" s="12"/>
    </row>
    <row r="50" spans="1:15" s="4" customFormat="1" ht="25.5">
      <c r="A50" s="503"/>
      <c r="B50" s="539" t="s">
        <v>1548</v>
      </c>
      <c r="C50" s="539" t="s">
        <v>1665</v>
      </c>
      <c r="D50" s="139" t="s">
        <v>5</v>
      </c>
      <c r="E50" s="170">
        <v>1</v>
      </c>
      <c r="F50" s="10">
        <v>5.0090000000000003</v>
      </c>
      <c r="G50" s="202">
        <v>1704.1454545454544</v>
      </c>
      <c r="H50" s="33">
        <f>I3</f>
        <v>0</v>
      </c>
      <c r="I50" s="29">
        <f t="shared" ref="I50" si="44">G50*(1-H50)</f>
        <v>1704.1454545454544</v>
      </c>
      <c r="J50" s="265">
        <f t="shared" si="2"/>
        <v>2897.0472727272722</v>
      </c>
      <c r="K50" s="284">
        <f t="shared" si="37"/>
        <v>8520.7272727272721</v>
      </c>
      <c r="L50" s="829">
        <f t="shared" si="38"/>
        <v>17041.454545454544</v>
      </c>
      <c r="M50" s="831" t="s">
        <v>4264</v>
      </c>
      <c r="N50" s="371">
        <f t="shared" si="4"/>
        <v>2897.0472727272722</v>
      </c>
      <c r="O50" s="12"/>
    </row>
    <row r="51" spans="1:15" s="24" customFormat="1" ht="25.5">
      <c r="A51" s="503"/>
      <c r="B51" s="539" t="s">
        <v>1321</v>
      </c>
      <c r="C51" s="539" t="s">
        <v>1666</v>
      </c>
      <c r="D51" s="20" t="s">
        <v>5</v>
      </c>
      <c r="E51" s="170">
        <v>1</v>
      </c>
      <c r="F51" s="23">
        <v>5.5100000000000007</v>
      </c>
      <c r="G51" s="202">
        <v>1855.9999999999995</v>
      </c>
      <c r="H51" s="78">
        <f>I3</f>
        <v>0</v>
      </c>
      <c r="I51" s="29">
        <f t="shared" si="0"/>
        <v>1855.9999999999995</v>
      </c>
      <c r="J51" s="265">
        <f t="shared" si="2"/>
        <v>3155.1999999999994</v>
      </c>
      <c r="K51" s="284">
        <f t="shared" si="37"/>
        <v>9279.9999999999982</v>
      </c>
      <c r="L51" s="829">
        <f t="shared" si="38"/>
        <v>18559.999999999996</v>
      </c>
      <c r="M51" s="831" t="s">
        <v>4264</v>
      </c>
      <c r="N51" s="371">
        <f t="shared" si="4"/>
        <v>3155.1999999999994</v>
      </c>
      <c r="O51" s="21"/>
    </row>
    <row r="52" spans="1:15" s="5" customFormat="1" ht="38.25" customHeight="1">
      <c r="A52" s="518"/>
      <c r="B52" s="1002" t="s">
        <v>2785</v>
      </c>
      <c r="C52" s="1002"/>
      <c r="D52" s="1002"/>
      <c r="E52" s="1002"/>
      <c r="F52" s="1002"/>
      <c r="G52" s="1002"/>
      <c r="H52" s="1002"/>
      <c r="I52" s="1002"/>
      <c r="J52" s="1002"/>
      <c r="K52" s="1002"/>
      <c r="L52" s="999"/>
      <c r="M52" s="999"/>
      <c r="N52" s="999"/>
      <c r="O52" s="530"/>
    </row>
    <row r="53" spans="1:15" s="24" customFormat="1" ht="25.5">
      <c r="A53" s="503"/>
      <c r="B53" s="539" t="s">
        <v>1543</v>
      </c>
      <c r="C53" s="539" t="s">
        <v>1572</v>
      </c>
      <c r="D53" s="20" t="s">
        <v>5</v>
      </c>
      <c r="E53" s="170">
        <v>1</v>
      </c>
      <c r="F53" s="23">
        <v>1.0009999999999999</v>
      </c>
      <c r="G53" s="14">
        <v>573.67272727272723</v>
      </c>
      <c r="H53" s="78">
        <f>I3</f>
        <v>0</v>
      </c>
      <c r="I53" s="203">
        <f t="shared" ref="I53" si="45">G53*(1-H53)</f>
        <v>573.67272727272723</v>
      </c>
      <c r="J53" s="265">
        <f t="shared" si="2"/>
        <v>975.24363636363626</v>
      </c>
      <c r="K53" s="284">
        <f t="shared" ref="K53:K72" si="46">I53*5</f>
        <v>2868.363636363636</v>
      </c>
      <c r="L53" s="829">
        <f>K53*2</f>
        <v>5736.7272727272721</v>
      </c>
      <c r="M53" s="831" t="s">
        <v>4264</v>
      </c>
      <c r="N53" s="371">
        <f t="shared" si="4"/>
        <v>975.24363636363626</v>
      </c>
      <c r="O53" s="21"/>
    </row>
    <row r="54" spans="1:15" s="24" customFormat="1" ht="25.5">
      <c r="A54" s="503"/>
      <c r="B54" s="539" t="s">
        <v>1542</v>
      </c>
      <c r="C54" s="539" t="s">
        <v>1573</v>
      </c>
      <c r="D54" s="20" t="s">
        <v>5</v>
      </c>
      <c r="E54" s="170">
        <v>1</v>
      </c>
      <c r="F54" s="23">
        <v>1.1680000000000001</v>
      </c>
      <c r="G54" s="14">
        <v>624.29090909090894</v>
      </c>
      <c r="H54" s="78">
        <f>I3</f>
        <v>0</v>
      </c>
      <c r="I54" s="203">
        <f t="shared" ref="I54:I58" si="47">G54*(1-H54)</f>
        <v>624.29090909090894</v>
      </c>
      <c r="J54" s="265">
        <f t="shared" si="2"/>
        <v>1061.2945454545452</v>
      </c>
      <c r="K54" s="284">
        <f t="shared" si="46"/>
        <v>3121.4545454545446</v>
      </c>
      <c r="L54" s="829">
        <f t="shared" ref="L54:L72" si="48">K54*2</f>
        <v>6242.9090909090892</v>
      </c>
      <c r="M54" s="831" t="s">
        <v>4264</v>
      </c>
      <c r="N54" s="371">
        <f t="shared" si="4"/>
        <v>1061.2945454545452</v>
      </c>
      <c r="O54" s="21"/>
    </row>
    <row r="55" spans="1:15" s="24" customFormat="1" ht="25.5">
      <c r="A55" s="503"/>
      <c r="B55" s="539" t="s">
        <v>1550</v>
      </c>
      <c r="C55" s="539" t="s">
        <v>1574</v>
      </c>
      <c r="D55" s="139" t="s">
        <v>5</v>
      </c>
      <c r="E55" s="170">
        <v>1</v>
      </c>
      <c r="F55" s="23">
        <v>1.502</v>
      </c>
      <c r="G55" s="14">
        <v>725.52727272727259</v>
      </c>
      <c r="H55" s="78">
        <f>I3</f>
        <v>0</v>
      </c>
      <c r="I55" s="203">
        <f t="shared" si="47"/>
        <v>725.52727272727259</v>
      </c>
      <c r="J55" s="265">
        <f t="shared" si="2"/>
        <v>1233.3963636363633</v>
      </c>
      <c r="K55" s="284">
        <f t="shared" si="46"/>
        <v>3627.6363636363631</v>
      </c>
      <c r="L55" s="829">
        <f t="shared" si="48"/>
        <v>7255.2727272727261</v>
      </c>
      <c r="M55" s="831" t="s">
        <v>4264</v>
      </c>
      <c r="N55" s="371">
        <f t="shared" si="4"/>
        <v>1233.3963636363633</v>
      </c>
      <c r="O55" s="21"/>
    </row>
    <row r="56" spans="1:15" s="24" customFormat="1" ht="25.5">
      <c r="A56" s="503"/>
      <c r="B56" s="539" t="s">
        <v>1333</v>
      </c>
      <c r="C56" s="539" t="s">
        <v>1575</v>
      </c>
      <c r="D56" s="20" t="s">
        <v>5</v>
      </c>
      <c r="E56" s="170">
        <v>1</v>
      </c>
      <c r="F56" s="23">
        <v>1.8360000000000001</v>
      </c>
      <c r="G56" s="14">
        <v>826.76363636363624</v>
      </c>
      <c r="H56" s="78">
        <f>I3</f>
        <v>0</v>
      </c>
      <c r="I56" s="203">
        <f t="shared" si="47"/>
        <v>826.76363636363624</v>
      </c>
      <c r="J56" s="265">
        <f t="shared" si="2"/>
        <v>1405.4981818181816</v>
      </c>
      <c r="K56" s="284">
        <f t="shared" si="46"/>
        <v>4133.8181818181811</v>
      </c>
      <c r="L56" s="829">
        <f t="shared" si="48"/>
        <v>8267.6363636363621</v>
      </c>
      <c r="M56" s="831" t="s">
        <v>4264</v>
      </c>
      <c r="N56" s="371">
        <f t="shared" si="4"/>
        <v>1405.4981818181816</v>
      </c>
      <c r="O56" s="21"/>
    </row>
    <row r="57" spans="1:15" s="24" customFormat="1" ht="25.5">
      <c r="A57" s="503"/>
      <c r="B57" s="539" t="s">
        <v>1551</v>
      </c>
      <c r="C57" s="539" t="s">
        <v>1576</v>
      </c>
      <c r="D57" s="139" t="s">
        <v>5</v>
      </c>
      <c r="E57" s="170">
        <v>1</v>
      </c>
      <c r="F57" s="23">
        <v>2.17</v>
      </c>
      <c r="G57" s="14">
        <v>927.99999999999977</v>
      </c>
      <c r="H57" s="78">
        <f>I3</f>
        <v>0</v>
      </c>
      <c r="I57" s="203">
        <f t="shared" si="47"/>
        <v>927.99999999999977</v>
      </c>
      <c r="J57" s="265">
        <f t="shared" si="2"/>
        <v>1577.5999999999997</v>
      </c>
      <c r="K57" s="284">
        <f t="shared" si="46"/>
        <v>4639.9999999999991</v>
      </c>
      <c r="L57" s="829">
        <f t="shared" si="48"/>
        <v>9279.9999999999982</v>
      </c>
      <c r="M57" s="831" t="s">
        <v>4264</v>
      </c>
      <c r="N57" s="371">
        <f t="shared" si="4"/>
        <v>1577.5999999999997</v>
      </c>
      <c r="O57" s="21"/>
    </row>
    <row r="58" spans="1:15" s="24" customFormat="1" ht="25.5">
      <c r="A58" s="503"/>
      <c r="B58" s="539" t="s">
        <v>1322</v>
      </c>
      <c r="C58" s="539" t="s">
        <v>1577</v>
      </c>
      <c r="D58" s="139" t="s">
        <v>5</v>
      </c>
      <c r="E58" s="170">
        <v>1</v>
      </c>
      <c r="F58" s="23">
        <v>2.504</v>
      </c>
      <c r="G58" s="14">
        <v>1029.2363636363636</v>
      </c>
      <c r="H58" s="78">
        <f>I3</f>
        <v>0</v>
      </c>
      <c r="I58" s="203">
        <f t="shared" si="47"/>
        <v>1029.2363636363636</v>
      </c>
      <c r="J58" s="265">
        <f t="shared" si="2"/>
        <v>1749.7018181818182</v>
      </c>
      <c r="K58" s="284">
        <f t="shared" si="46"/>
        <v>5146.181818181818</v>
      </c>
      <c r="L58" s="829">
        <f t="shared" si="48"/>
        <v>10292.363636363636</v>
      </c>
      <c r="M58" s="831" t="s">
        <v>4264</v>
      </c>
      <c r="N58" s="371">
        <f t="shared" si="4"/>
        <v>1749.7018181818182</v>
      </c>
      <c r="O58" s="21"/>
    </row>
    <row r="59" spans="1:15" s="24" customFormat="1" ht="25.5">
      <c r="A59" s="503"/>
      <c r="B59" s="539" t="s">
        <v>1552</v>
      </c>
      <c r="C59" s="539" t="s">
        <v>1578</v>
      </c>
      <c r="D59" s="20" t="s">
        <v>5</v>
      </c>
      <c r="E59" s="170">
        <v>1</v>
      </c>
      <c r="F59" s="23">
        <v>2.8380000000000001</v>
      </c>
      <c r="G59" s="14">
        <v>1130.4727272727271</v>
      </c>
      <c r="H59" s="78">
        <f>I3</f>
        <v>0</v>
      </c>
      <c r="I59" s="203">
        <f t="shared" ref="I59:I60" si="49">G59*(1-H59)</f>
        <v>1130.4727272727271</v>
      </c>
      <c r="J59" s="265">
        <f t="shared" si="2"/>
        <v>1921.8036363636359</v>
      </c>
      <c r="K59" s="284">
        <f t="shared" si="46"/>
        <v>5652.3636363636351</v>
      </c>
      <c r="L59" s="829">
        <f t="shared" si="48"/>
        <v>11304.72727272727</v>
      </c>
      <c r="M59" s="831" t="s">
        <v>4264</v>
      </c>
      <c r="N59" s="371">
        <f t="shared" si="4"/>
        <v>1921.8036363636359</v>
      </c>
      <c r="O59" s="21"/>
    </row>
    <row r="60" spans="1:15" s="24" customFormat="1" ht="25.5">
      <c r="A60" s="503"/>
      <c r="B60" s="539" t="s">
        <v>1323</v>
      </c>
      <c r="C60" s="539" t="s">
        <v>1579</v>
      </c>
      <c r="D60" s="139" t="s">
        <v>5</v>
      </c>
      <c r="E60" s="170">
        <v>1</v>
      </c>
      <c r="F60" s="23">
        <v>3.1720000000000002</v>
      </c>
      <c r="G60" s="14">
        <v>1231.7090909090907</v>
      </c>
      <c r="H60" s="78">
        <f>I3</f>
        <v>0</v>
      </c>
      <c r="I60" s="203">
        <f t="shared" si="49"/>
        <v>1231.7090909090907</v>
      </c>
      <c r="J60" s="265">
        <f t="shared" si="2"/>
        <v>2093.9054545454542</v>
      </c>
      <c r="K60" s="284">
        <f t="shared" si="46"/>
        <v>6158.545454545454</v>
      </c>
      <c r="L60" s="829">
        <f t="shared" si="48"/>
        <v>12317.090909090908</v>
      </c>
      <c r="M60" s="831" t="s">
        <v>4264</v>
      </c>
      <c r="N60" s="371">
        <f t="shared" si="4"/>
        <v>2093.9054545454542</v>
      </c>
      <c r="O60" s="21"/>
    </row>
    <row r="61" spans="1:15" s="24" customFormat="1" ht="25.5">
      <c r="A61" s="503"/>
      <c r="B61" s="539" t="s">
        <v>1553</v>
      </c>
      <c r="C61" s="539" t="s">
        <v>1580</v>
      </c>
      <c r="D61" s="20" t="s">
        <v>5</v>
      </c>
      <c r="E61" s="170">
        <v>1</v>
      </c>
      <c r="F61" s="23">
        <v>3.5060000000000002</v>
      </c>
      <c r="G61" s="14">
        <v>1332.9454545454544</v>
      </c>
      <c r="H61" s="78">
        <f>I3</f>
        <v>0</v>
      </c>
      <c r="I61" s="203">
        <f t="shared" si="0"/>
        <v>1332.9454545454544</v>
      </c>
      <c r="J61" s="265">
        <f t="shared" si="2"/>
        <v>2266.0072727272723</v>
      </c>
      <c r="K61" s="284">
        <f t="shared" si="46"/>
        <v>6664.7272727272721</v>
      </c>
      <c r="L61" s="829">
        <f t="shared" si="48"/>
        <v>13329.454545454544</v>
      </c>
      <c r="M61" s="831" t="s">
        <v>4264</v>
      </c>
      <c r="N61" s="371">
        <f t="shared" si="4"/>
        <v>2266.0072727272723</v>
      </c>
      <c r="O61" s="21"/>
    </row>
    <row r="62" spans="1:15" s="24" customFormat="1" ht="25.5">
      <c r="A62" s="503"/>
      <c r="B62" s="539" t="s">
        <v>1324</v>
      </c>
      <c r="C62" s="539" t="s">
        <v>1581</v>
      </c>
      <c r="D62" s="139" t="s">
        <v>5</v>
      </c>
      <c r="E62" s="170">
        <v>1</v>
      </c>
      <c r="F62" s="23">
        <v>3.8400000000000003</v>
      </c>
      <c r="G62" s="14">
        <v>1434.181818181818</v>
      </c>
      <c r="H62" s="78">
        <f>I3</f>
        <v>0</v>
      </c>
      <c r="I62" s="203">
        <f t="shared" si="0"/>
        <v>1434.181818181818</v>
      </c>
      <c r="J62" s="265">
        <f t="shared" si="2"/>
        <v>2438.1090909090904</v>
      </c>
      <c r="K62" s="284">
        <f t="shared" si="46"/>
        <v>7170.9090909090901</v>
      </c>
      <c r="L62" s="829">
        <f t="shared" si="48"/>
        <v>14341.81818181818</v>
      </c>
      <c r="M62" s="831" t="s">
        <v>4264</v>
      </c>
      <c r="N62" s="371">
        <f t="shared" si="4"/>
        <v>2438.1090909090904</v>
      </c>
      <c r="O62" s="21"/>
    </row>
    <row r="63" spans="1:15" s="24" customFormat="1" ht="25.5">
      <c r="A63" s="503"/>
      <c r="B63" s="539" t="s">
        <v>1325</v>
      </c>
      <c r="C63" s="539" t="s">
        <v>1582</v>
      </c>
      <c r="D63" s="139" t="s">
        <v>5</v>
      </c>
      <c r="E63" s="170">
        <v>1</v>
      </c>
      <c r="F63" s="23">
        <v>4.508</v>
      </c>
      <c r="G63" s="14">
        <v>1636.6545454545451</v>
      </c>
      <c r="H63" s="78">
        <f>I3</f>
        <v>0</v>
      </c>
      <c r="I63" s="203">
        <f t="shared" si="0"/>
        <v>1636.6545454545451</v>
      </c>
      <c r="J63" s="265">
        <f t="shared" si="2"/>
        <v>2782.3127272727265</v>
      </c>
      <c r="K63" s="284">
        <f t="shared" si="46"/>
        <v>8183.2727272727252</v>
      </c>
      <c r="L63" s="829">
        <f t="shared" si="48"/>
        <v>16366.54545454545</v>
      </c>
      <c r="M63" s="831" t="s">
        <v>4264</v>
      </c>
      <c r="N63" s="371">
        <f t="shared" si="4"/>
        <v>2782.3127272727265</v>
      </c>
      <c r="O63" s="21"/>
    </row>
    <row r="64" spans="1:15" s="24" customFormat="1" ht="25.5">
      <c r="A64" s="503"/>
      <c r="B64" s="539" t="s">
        <v>1326</v>
      </c>
      <c r="C64" s="539" t="s">
        <v>1583</v>
      </c>
      <c r="D64" s="139" t="s">
        <v>5</v>
      </c>
      <c r="E64" s="170">
        <v>1</v>
      </c>
      <c r="F64" s="23">
        <v>5.5100000000000007</v>
      </c>
      <c r="G64" s="14">
        <v>1940.363636363636</v>
      </c>
      <c r="H64" s="78">
        <f>I3</f>
        <v>0</v>
      </c>
      <c r="I64" s="203">
        <f t="shared" si="0"/>
        <v>1940.363636363636</v>
      </c>
      <c r="J64" s="265">
        <f t="shared" si="2"/>
        <v>3298.6181818181813</v>
      </c>
      <c r="K64" s="284">
        <f t="shared" si="46"/>
        <v>9701.8181818181802</v>
      </c>
      <c r="L64" s="829">
        <f t="shared" si="48"/>
        <v>19403.63636363636</v>
      </c>
      <c r="M64" s="831" t="s">
        <v>4264</v>
      </c>
      <c r="N64" s="371">
        <f t="shared" si="4"/>
        <v>3298.6181818181813</v>
      </c>
      <c r="O64" s="21"/>
    </row>
    <row r="65" spans="1:15" s="24" customFormat="1" ht="25.5">
      <c r="A65" s="503"/>
      <c r="B65" s="539" t="s">
        <v>1327</v>
      </c>
      <c r="C65" s="539" t="s">
        <v>1584</v>
      </c>
      <c r="D65" s="139" t="s">
        <v>5</v>
      </c>
      <c r="E65" s="170">
        <v>1</v>
      </c>
      <c r="F65" s="23">
        <v>6.5120000000000005</v>
      </c>
      <c r="G65" s="14">
        <v>2244.0727272727268</v>
      </c>
      <c r="H65" s="78">
        <f>I3</f>
        <v>0</v>
      </c>
      <c r="I65" s="203">
        <f t="shared" si="0"/>
        <v>2244.0727272727268</v>
      </c>
      <c r="J65" s="265">
        <f t="shared" si="2"/>
        <v>3814.9236363636355</v>
      </c>
      <c r="K65" s="284">
        <f t="shared" si="46"/>
        <v>11220.363636363634</v>
      </c>
      <c r="L65" s="829">
        <f t="shared" si="48"/>
        <v>22440.727272727268</v>
      </c>
      <c r="M65" s="831" t="s">
        <v>4264</v>
      </c>
      <c r="N65" s="371">
        <f t="shared" si="4"/>
        <v>3814.9236363636355</v>
      </c>
      <c r="O65" s="21"/>
    </row>
    <row r="66" spans="1:15" s="24" customFormat="1" ht="25.5">
      <c r="A66" s="503"/>
      <c r="B66" s="539" t="s">
        <v>1328</v>
      </c>
      <c r="C66" s="539" t="s">
        <v>1585</v>
      </c>
      <c r="D66" s="139" t="s">
        <v>5</v>
      </c>
      <c r="E66" s="170">
        <v>1</v>
      </c>
      <c r="F66" s="23">
        <v>7.1800000000000006</v>
      </c>
      <c r="G66" s="14">
        <v>2446.5454545454545</v>
      </c>
      <c r="H66" s="78">
        <f>I3</f>
        <v>0</v>
      </c>
      <c r="I66" s="203">
        <f t="shared" si="0"/>
        <v>2446.5454545454545</v>
      </c>
      <c r="J66" s="265">
        <f t="shared" si="2"/>
        <v>4159.1272727272726</v>
      </c>
      <c r="K66" s="284">
        <f t="shared" si="46"/>
        <v>12232.727272727272</v>
      </c>
      <c r="L66" s="829">
        <f t="shared" si="48"/>
        <v>24465.454545454544</v>
      </c>
      <c r="M66" s="831" t="s">
        <v>4264</v>
      </c>
      <c r="N66" s="371">
        <f t="shared" si="4"/>
        <v>4159.1272727272726</v>
      </c>
      <c r="O66" s="21"/>
    </row>
    <row r="67" spans="1:15" s="5" customFormat="1" ht="25.5">
      <c r="A67" s="503"/>
      <c r="B67" s="539" t="s">
        <v>1329</v>
      </c>
      <c r="C67" s="539" t="s">
        <v>1586</v>
      </c>
      <c r="D67" s="139" t="s">
        <v>5</v>
      </c>
      <c r="E67" s="170">
        <v>1</v>
      </c>
      <c r="F67" s="14">
        <v>7.8480000000000008</v>
      </c>
      <c r="G67" s="14">
        <v>2649.0181818181813</v>
      </c>
      <c r="H67" s="33">
        <f>I3</f>
        <v>0</v>
      </c>
      <c r="I67" s="203">
        <f t="shared" si="0"/>
        <v>2649.0181818181813</v>
      </c>
      <c r="J67" s="265">
        <f t="shared" si="2"/>
        <v>4503.3309090909079</v>
      </c>
      <c r="K67" s="284">
        <f t="shared" si="46"/>
        <v>13245.090909090906</v>
      </c>
      <c r="L67" s="829">
        <f t="shared" si="48"/>
        <v>26490.181818181813</v>
      </c>
      <c r="M67" s="831" t="s">
        <v>4264</v>
      </c>
      <c r="N67" s="371">
        <f t="shared" si="4"/>
        <v>4503.3309090909079</v>
      </c>
      <c r="O67" s="12"/>
    </row>
    <row r="68" spans="1:15" s="5" customFormat="1" ht="25.5">
      <c r="A68" s="503"/>
      <c r="B68" s="539" t="s">
        <v>1330</v>
      </c>
      <c r="C68" s="539" t="s">
        <v>1587</v>
      </c>
      <c r="D68" s="139" t="s">
        <v>5</v>
      </c>
      <c r="E68" s="170">
        <v>1</v>
      </c>
      <c r="F68" s="14">
        <v>8.516</v>
      </c>
      <c r="G68" s="14">
        <v>2851.4909090909086</v>
      </c>
      <c r="H68" s="33">
        <f>I3</f>
        <v>0</v>
      </c>
      <c r="I68" s="203">
        <f t="shared" si="0"/>
        <v>2851.4909090909086</v>
      </c>
      <c r="J68" s="265">
        <f t="shared" si="2"/>
        <v>4847.534545454545</v>
      </c>
      <c r="K68" s="284">
        <f t="shared" si="46"/>
        <v>14257.454545454544</v>
      </c>
      <c r="L68" s="829">
        <f t="shared" si="48"/>
        <v>28514.909090909088</v>
      </c>
      <c r="M68" s="831" t="s">
        <v>4264</v>
      </c>
      <c r="N68" s="371">
        <f t="shared" si="4"/>
        <v>4847.534545454545</v>
      </c>
      <c r="O68" s="12"/>
    </row>
    <row r="69" spans="1:15" s="5" customFormat="1" ht="25.5">
      <c r="A69" s="503"/>
      <c r="B69" s="539" t="s">
        <v>1554</v>
      </c>
      <c r="C69" s="539" t="s">
        <v>1588</v>
      </c>
      <c r="D69" s="139" t="s">
        <v>5</v>
      </c>
      <c r="E69" s="170">
        <v>1</v>
      </c>
      <c r="F69" s="14">
        <v>8.85</v>
      </c>
      <c r="G69" s="14">
        <v>2952.7272727272721</v>
      </c>
      <c r="H69" s="33">
        <f>I3</f>
        <v>0</v>
      </c>
      <c r="I69" s="203">
        <f t="shared" si="0"/>
        <v>2952.7272727272721</v>
      </c>
      <c r="J69" s="265">
        <f t="shared" si="2"/>
        <v>5019.6363636363621</v>
      </c>
      <c r="K69" s="284">
        <f t="shared" si="46"/>
        <v>14763.63636363636</v>
      </c>
      <c r="L69" s="829">
        <f t="shared" si="48"/>
        <v>29527.272727272721</v>
      </c>
      <c r="M69" s="831" t="s">
        <v>4264</v>
      </c>
      <c r="N69" s="371">
        <f t="shared" si="4"/>
        <v>5019.6363636363621</v>
      </c>
      <c r="O69" s="968"/>
    </row>
    <row r="70" spans="1:15" s="5" customFormat="1" ht="25.5">
      <c r="A70" s="503"/>
      <c r="B70" s="539" t="s">
        <v>1331</v>
      </c>
      <c r="C70" s="539" t="s">
        <v>1589</v>
      </c>
      <c r="D70" s="139" t="s">
        <v>5</v>
      </c>
      <c r="E70" s="170">
        <v>1</v>
      </c>
      <c r="F70" s="14">
        <v>9.1840000000000011</v>
      </c>
      <c r="G70" s="14">
        <v>3053.9636363636359</v>
      </c>
      <c r="H70" s="33">
        <f>I3</f>
        <v>0</v>
      </c>
      <c r="I70" s="203">
        <f t="shared" si="0"/>
        <v>3053.9636363636359</v>
      </c>
      <c r="J70" s="265">
        <f t="shared" si="2"/>
        <v>5191.7381818181811</v>
      </c>
      <c r="K70" s="284">
        <f t="shared" si="46"/>
        <v>15269.81818181818</v>
      </c>
      <c r="L70" s="829">
        <f t="shared" si="48"/>
        <v>30539.63636363636</v>
      </c>
      <c r="M70" s="831" t="s">
        <v>4264</v>
      </c>
      <c r="N70" s="371">
        <f t="shared" si="4"/>
        <v>5191.7381818181811</v>
      </c>
      <c r="O70" s="968"/>
    </row>
    <row r="71" spans="1:15" s="5" customFormat="1" ht="25.5">
      <c r="A71" s="503"/>
      <c r="B71" s="539" t="s">
        <v>1555</v>
      </c>
      <c r="C71" s="539" t="s">
        <v>1590</v>
      </c>
      <c r="D71" s="139" t="s">
        <v>5</v>
      </c>
      <c r="E71" s="170">
        <v>1</v>
      </c>
      <c r="F71" s="14">
        <v>9.5180000000000007</v>
      </c>
      <c r="G71" s="14">
        <v>3155.2</v>
      </c>
      <c r="H71" s="33">
        <f>I3</f>
        <v>0</v>
      </c>
      <c r="I71" s="203">
        <f t="shared" si="0"/>
        <v>3155.2</v>
      </c>
      <c r="J71" s="265">
        <f t="shared" si="2"/>
        <v>5363.8399999999992</v>
      </c>
      <c r="K71" s="284">
        <f t="shared" si="46"/>
        <v>15776</v>
      </c>
      <c r="L71" s="829">
        <f t="shared" si="48"/>
        <v>31552</v>
      </c>
      <c r="M71" s="831" t="s">
        <v>4264</v>
      </c>
      <c r="N71" s="371">
        <f t="shared" si="4"/>
        <v>5363.8399999999992</v>
      </c>
      <c r="O71" s="968"/>
    </row>
    <row r="72" spans="1:15" s="4" customFormat="1" ht="25.5">
      <c r="A72" s="503"/>
      <c r="B72" s="539" t="s">
        <v>1332</v>
      </c>
      <c r="C72" s="539" t="s">
        <v>1591</v>
      </c>
      <c r="D72" s="139" t="s">
        <v>5</v>
      </c>
      <c r="E72" s="170">
        <v>1</v>
      </c>
      <c r="F72" s="14">
        <v>10.520000000000001</v>
      </c>
      <c r="G72" s="14">
        <v>3458.9090909090905</v>
      </c>
      <c r="H72" s="33">
        <f>I3</f>
        <v>0</v>
      </c>
      <c r="I72" s="203">
        <f t="shared" si="0"/>
        <v>3458.9090909090905</v>
      </c>
      <c r="J72" s="265">
        <f t="shared" si="2"/>
        <v>5880.1454545454535</v>
      </c>
      <c r="K72" s="284">
        <f t="shared" si="46"/>
        <v>17294.545454545452</v>
      </c>
      <c r="L72" s="829">
        <f t="shared" si="48"/>
        <v>34589.090909090904</v>
      </c>
      <c r="M72" s="831" t="s">
        <v>4264</v>
      </c>
      <c r="N72" s="371">
        <f t="shared" si="4"/>
        <v>5880.1454545454535</v>
      </c>
      <c r="O72" s="968"/>
    </row>
    <row r="73" spans="1:15" s="5" customFormat="1" ht="50.25" customHeight="1">
      <c r="A73" s="518"/>
      <c r="B73" s="1002" t="s">
        <v>2786</v>
      </c>
      <c r="C73" s="1002"/>
      <c r="D73" s="1002"/>
      <c r="E73" s="1002"/>
      <c r="F73" s="1002"/>
      <c r="G73" s="1002"/>
      <c r="H73" s="1002"/>
      <c r="I73" s="1002"/>
      <c r="J73" s="1002"/>
      <c r="K73" s="1002"/>
      <c r="L73" s="999"/>
      <c r="M73" s="999"/>
      <c r="N73" s="999"/>
      <c r="O73" s="530"/>
    </row>
    <row r="74" spans="1:15" s="5" customFormat="1" ht="25.5">
      <c r="A74" s="503"/>
      <c r="B74" s="539" t="s">
        <v>1556</v>
      </c>
      <c r="C74" s="540" t="s">
        <v>1612</v>
      </c>
      <c r="D74" s="464" t="s">
        <v>5</v>
      </c>
      <c r="E74" s="193">
        <v>1</v>
      </c>
      <c r="F74" s="525">
        <v>0.87050000000000005</v>
      </c>
      <c r="G74" s="204">
        <v>474.5454545454545</v>
      </c>
      <c r="H74" s="47">
        <f>I3</f>
        <v>0</v>
      </c>
      <c r="I74" s="19">
        <f t="shared" ref="I74:I81" si="50">G74*(1-H74)</f>
        <v>474.5454545454545</v>
      </c>
      <c r="J74" s="264">
        <f t="shared" si="2"/>
        <v>806.72727272727263</v>
      </c>
      <c r="K74" s="288">
        <f t="shared" ref="K74:K93" si="51">I74*5</f>
        <v>2372.7272727272725</v>
      </c>
      <c r="L74" s="830">
        <f>K74*2</f>
        <v>4745.454545454545</v>
      </c>
      <c r="M74" s="831" t="s">
        <v>4264</v>
      </c>
      <c r="N74" s="527">
        <f t="shared" si="4"/>
        <v>806.72727272727263</v>
      </c>
      <c r="O74" s="12"/>
    </row>
    <row r="75" spans="1:15" s="4" customFormat="1" ht="25.5">
      <c r="A75" s="503"/>
      <c r="B75" s="539" t="s">
        <v>1557</v>
      </c>
      <c r="C75" s="539" t="s">
        <v>1613</v>
      </c>
      <c r="D75" s="139" t="s">
        <v>5</v>
      </c>
      <c r="E75" s="170">
        <v>1</v>
      </c>
      <c r="F75" s="171">
        <v>0.99399999999999999</v>
      </c>
      <c r="G75" s="202">
        <v>506.18181818181807</v>
      </c>
      <c r="H75" s="33">
        <f>I3</f>
        <v>0</v>
      </c>
      <c r="I75" s="29">
        <f t="shared" si="50"/>
        <v>506.18181818181807</v>
      </c>
      <c r="J75" s="265">
        <f t="shared" si="2"/>
        <v>860.50909090909067</v>
      </c>
      <c r="K75" s="284">
        <f t="shared" si="51"/>
        <v>2530.9090909090905</v>
      </c>
      <c r="L75" s="830">
        <f t="shared" ref="L75:L93" si="52">K75*2</f>
        <v>5061.8181818181811</v>
      </c>
      <c r="M75" s="831" t="s">
        <v>4264</v>
      </c>
      <c r="N75" s="371">
        <f t="shared" si="4"/>
        <v>860.50909090909067</v>
      </c>
      <c r="O75" s="12"/>
    </row>
    <row r="76" spans="1:15" s="4" customFormat="1" ht="25.5">
      <c r="A76" s="503"/>
      <c r="B76" s="539" t="s">
        <v>1558</v>
      </c>
      <c r="C76" s="539" t="s">
        <v>1614</v>
      </c>
      <c r="D76" s="139" t="s">
        <v>5</v>
      </c>
      <c r="E76" s="170">
        <v>1</v>
      </c>
      <c r="F76" s="171">
        <v>1.2410000000000001</v>
      </c>
      <c r="G76" s="202">
        <v>569.4545454545455</v>
      </c>
      <c r="H76" s="33">
        <f>I3</f>
        <v>0</v>
      </c>
      <c r="I76" s="29">
        <f t="shared" si="50"/>
        <v>569.4545454545455</v>
      </c>
      <c r="J76" s="265">
        <f t="shared" si="2"/>
        <v>968.07272727272732</v>
      </c>
      <c r="K76" s="284">
        <f t="shared" si="51"/>
        <v>2847.2727272727275</v>
      </c>
      <c r="L76" s="830">
        <f t="shared" si="52"/>
        <v>5694.545454545455</v>
      </c>
      <c r="M76" s="831" t="s">
        <v>4264</v>
      </c>
      <c r="N76" s="371">
        <f t="shared" si="4"/>
        <v>968.07272727272732</v>
      </c>
      <c r="O76" s="12"/>
    </row>
    <row r="77" spans="1:15" s="4" customFormat="1" ht="25.5">
      <c r="A77" s="503"/>
      <c r="B77" s="539" t="s">
        <v>1512</v>
      </c>
      <c r="C77" s="539" t="s">
        <v>1615</v>
      </c>
      <c r="D77" s="139" t="s">
        <v>5</v>
      </c>
      <c r="E77" s="170">
        <v>1</v>
      </c>
      <c r="F77" s="171">
        <v>1.488</v>
      </c>
      <c r="G77" s="202">
        <v>632.72727272727263</v>
      </c>
      <c r="H77" s="33">
        <f>I3</f>
        <v>0</v>
      </c>
      <c r="I77" s="29">
        <f t="shared" si="50"/>
        <v>632.72727272727263</v>
      </c>
      <c r="J77" s="265">
        <f t="shared" si="2"/>
        <v>1075.6363636363635</v>
      </c>
      <c r="K77" s="284">
        <f t="shared" si="51"/>
        <v>3163.6363636363631</v>
      </c>
      <c r="L77" s="830">
        <f t="shared" si="52"/>
        <v>6327.2727272727261</v>
      </c>
      <c r="M77" s="831" t="s">
        <v>4264</v>
      </c>
      <c r="N77" s="371">
        <f t="shared" si="4"/>
        <v>1075.6363636363635</v>
      </c>
      <c r="O77" s="12"/>
    </row>
    <row r="78" spans="1:15" s="4" customFormat="1" ht="25.5">
      <c r="A78" s="503"/>
      <c r="B78" s="539" t="s">
        <v>1559</v>
      </c>
      <c r="C78" s="539" t="s">
        <v>1616</v>
      </c>
      <c r="D78" s="139" t="s">
        <v>5</v>
      </c>
      <c r="E78" s="170">
        <v>1</v>
      </c>
      <c r="F78" s="171">
        <v>1.7349999999999999</v>
      </c>
      <c r="G78" s="202">
        <v>696</v>
      </c>
      <c r="H78" s="33">
        <f>I3</f>
        <v>0</v>
      </c>
      <c r="I78" s="29">
        <f t="shared" si="50"/>
        <v>696</v>
      </c>
      <c r="J78" s="265">
        <f t="shared" si="2"/>
        <v>1183.2</v>
      </c>
      <c r="K78" s="284">
        <f t="shared" si="51"/>
        <v>3480</v>
      </c>
      <c r="L78" s="830">
        <f t="shared" si="52"/>
        <v>6960</v>
      </c>
      <c r="M78" s="831" t="s">
        <v>4264</v>
      </c>
      <c r="N78" s="371">
        <f t="shared" si="4"/>
        <v>1183.2</v>
      </c>
      <c r="O78" s="12"/>
    </row>
    <row r="79" spans="1:15" s="5" customFormat="1" ht="25.5">
      <c r="A79" s="503"/>
      <c r="B79" s="539" t="s">
        <v>1513</v>
      </c>
      <c r="C79" s="539" t="s">
        <v>1617</v>
      </c>
      <c r="D79" s="139" t="s">
        <v>5</v>
      </c>
      <c r="E79" s="170">
        <v>1</v>
      </c>
      <c r="F79" s="10">
        <v>1.982</v>
      </c>
      <c r="G79" s="202">
        <v>759.27272727272714</v>
      </c>
      <c r="H79" s="33">
        <f>I3</f>
        <v>0</v>
      </c>
      <c r="I79" s="29">
        <f t="shared" si="50"/>
        <v>759.27272727272714</v>
      </c>
      <c r="J79" s="265">
        <f t="shared" si="2"/>
        <v>1290.7636363636361</v>
      </c>
      <c r="K79" s="284">
        <f t="shared" si="51"/>
        <v>3796.3636363636356</v>
      </c>
      <c r="L79" s="830">
        <f t="shared" si="52"/>
        <v>7592.7272727272712</v>
      </c>
      <c r="M79" s="831" t="s">
        <v>4264</v>
      </c>
      <c r="N79" s="371">
        <f t="shared" si="4"/>
        <v>1290.7636363636361</v>
      </c>
      <c r="O79" s="12"/>
    </row>
    <row r="80" spans="1:15" s="4" customFormat="1" ht="25.5">
      <c r="A80" s="503"/>
      <c r="B80" s="539" t="s">
        <v>1560</v>
      </c>
      <c r="C80" s="539" t="s">
        <v>1618</v>
      </c>
      <c r="D80" s="139" t="s">
        <v>5</v>
      </c>
      <c r="E80" s="170">
        <v>1</v>
      </c>
      <c r="F80" s="10">
        <v>2.2290000000000001</v>
      </c>
      <c r="G80" s="202">
        <v>822.54545454545439</v>
      </c>
      <c r="H80" s="33">
        <f>I3</f>
        <v>0</v>
      </c>
      <c r="I80" s="29">
        <f t="shared" si="50"/>
        <v>822.54545454545439</v>
      </c>
      <c r="J80" s="265">
        <f t="shared" si="2"/>
        <v>1398.3272727272724</v>
      </c>
      <c r="K80" s="284">
        <f t="shared" si="51"/>
        <v>4112.7272727272721</v>
      </c>
      <c r="L80" s="830">
        <f t="shared" si="52"/>
        <v>8225.4545454545441</v>
      </c>
      <c r="M80" s="831" t="s">
        <v>4264</v>
      </c>
      <c r="N80" s="371">
        <f t="shared" si="4"/>
        <v>1398.3272727272724</v>
      </c>
      <c r="O80" s="12"/>
    </row>
    <row r="81" spans="1:15" s="4" customFormat="1" ht="25.5">
      <c r="A81" s="503"/>
      <c r="B81" s="539" t="s">
        <v>1514</v>
      </c>
      <c r="C81" s="539" t="s">
        <v>1619</v>
      </c>
      <c r="D81" s="139" t="s">
        <v>5</v>
      </c>
      <c r="E81" s="170">
        <v>1</v>
      </c>
      <c r="F81" s="10">
        <v>2.476</v>
      </c>
      <c r="G81" s="202">
        <v>885.81818181818176</v>
      </c>
      <c r="H81" s="33">
        <f>I3</f>
        <v>0</v>
      </c>
      <c r="I81" s="29">
        <f t="shared" si="50"/>
        <v>885.81818181818176</v>
      </c>
      <c r="J81" s="265">
        <f t="shared" si="2"/>
        <v>1505.890909090909</v>
      </c>
      <c r="K81" s="284">
        <f t="shared" si="51"/>
        <v>4429.090909090909</v>
      </c>
      <c r="L81" s="830">
        <f t="shared" si="52"/>
        <v>8858.181818181818</v>
      </c>
      <c r="M81" s="831" t="s">
        <v>4264</v>
      </c>
      <c r="N81" s="371">
        <f t="shared" si="4"/>
        <v>1505.890909090909</v>
      </c>
      <c r="O81" s="12"/>
    </row>
    <row r="82" spans="1:15" s="5" customFormat="1" ht="25.5">
      <c r="A82" s="503"/>
      <c r="B82" s="539" t="s">
        <v>1561</v>
      </c>
      <c r="C82" s="539" t="s">
        <v>1620</v>
      </c>
      <c r="D82" s="139" t="s">
        <v>5</v>
      </c>
      <c r="E82" s="170">
        <v>1</v>
      </c>
      <c r="F82" s="171">
        <v>2.7229999999999999</v>
      </c>
      <c r="G82" s="204">
        <v>949.09090909090901</v>
      </c>
      <c r="H82" s="33">
        <f>I3</f>
        <v>0</v>
      </c>
      <c r="I82" s="29">
        <f t="shared" ref="I82:I93" si="53">G82*(1-H82)</f>
        <v>949.09090909090901</v>
      </c>
      <c r="J82" s="265">
        <f t="shared" si="2"/>
        <v>1613.4545454545453</v>
      </c>
      <c r="K82" s="284">
        <f t="shared" si="51"/>
        <v>4745.454545454545</v>
      </c>
      <c r="L82" s="830">
        <f t="shared" si="52"/>
        <v>9490.9090909090901</v>
      </c>
      <c r="M82" s="831" t="s">
        <v>4264</v>
      </c>
      <c r="N82" s="371">
        <f t="shared" si="4"/>
        <v>1613.4545454545453</v>
      </c>
      <c r="O82" s="12"/>
    </row>
    <row r="83" spans="1:15" s="4" customFormat="1" ht="25.5">
      <c r="A83" s="503"/>
      <c r="B83" s="539" t="s">
        <v>1515</v>
      </c>
      <c r="C83" s="539" t="s">
        <v>1621</v>
      </c>
      <c r="D83" s="139" t="s">
        <v>5</v>
      </c>
      <c r="E83" s="170">
        <v>1</v>
      </c>
      <c r="F83" s="171">
        <v>2.9699999999999998</v>
      </c>
      <c r="G83" s="202">
        <v>1012.3636363636361</v>
      </c>
      <c r="H83" s="33">
        <f>I3</f>
        <v>0</v>
      </c>
      <c r="I83" s="29">
        <f t="shared" si="53"/>
        <v>1012.3636363636361</v>
      </c>
      <c r="J83" s="265">
        <f t="shared" si="2"/>
        <v>1721.0181818181813</v>
      </c>
      <c r="K83" s="284">
        <f t="shared" si="51"/>
        <v>5061.8181818181811</v>
      </c>
      <c r="L83" s="830">
        <f t="shared" si="52"/>
        <v>10123.636363636362</v>
      </c>
      <c r="M83" s="831" t="s">
        <v>4264</v>
      </c>
      <c r="N83" s="371">
        <f t="shared" si="4"/>
        <v>1721.0181818181813</v>
      </c>
      <c r="O83" s="12"/>
    </row>
    <row r="84" spans="1:15" s="4" customFormat="1" ht="25.5">
      <c r="A84" s="503"/>
      <c r="B84" s="539" t="s">
        <v>1516</v>
      </c>
      <c r="C84" s="539" t="s">
        <v>1622</v>
      </c>
      <c r="D84" s="139" t="s">
        <v>5</v>
      </c>
      <c r="E84" s="170">
        <v>1</v>
      </c>
      <c r="F84" s="171">
        <v>3.464</v>
      </c>
      <c r="G84" s="202">
        <v>1138.909090909091</v>
      </c>
      <c r="H84" s="33">
        <f>I3</f>
        <v>0</v>
      </c>
      <c r="I84" s="29">
        <f t="shared" si="53"/>
        <v>1138.909090909091</v>
      </c>
      <c r="J84" s="265">
        <f t="shared" si="2"/>
        <v>1936.1454545454546</v>
      </c>
      <c r="K84" s="284">
        <f t="shared" si="51"/>
        <v>5694.545454545455</v>
      </c>
      <c r="L84" s="830">
        <f t="shared" si="52"/>
        <v>11389.09090909091</v>
      </c>
      <c r="M84" s="831" t="s">
        <v>4264</v>
      </c>
      <c r="N84" s="371">
        <f t="shared" si="4"/>
        <v>1936.1454545454546</v>
      </c>
      <c r="O84" s="12"/>
    </row>
    <row r="85" spans="1:15" s="4" customFormat="1" ht="25.5">
      <c r="A85" s="503"/>
      <c r="B85" s="539" t="s">
        <v>1517</v>
      </c>
      <c r="C85" s="539" t="s">
        <v>1623</v>
      </c>
      <c r="D85" s="139" t="s">
        <v>5</v>
      </c>
      <c r="E85" s="170">
        <v>1</v>
      </c>
      <c r="F85" s="171">
        <v>4.2050000000000001</v>
      </c>
      <c r="G85" s="202">
        <v>1328.7272727272725</v>
      </c>
      <c r="H85" s="33">
        <f>I3</f>
        <v>0</v>
      </c>
      <c r="I85" s="29">
        <f t="shared" si="53"/>
        <v>1328.7272727272725</v>
      </c>
      <c r="J85" s="265">
        <f t="shared" si="2"/>
        <v>2258.8363636363633</v>
      </c>
      <c r="K85" s="284">
        <f t="shared" si="51"/>
        <v>6643.6363636363621</v>
      </c>
      <c r="L85" s="830">
        <f t="shared" si="52"/>
        <v>13287.272727272724</v>
      </c>
      <c r="M85" s="831" t="s">
        <v>4264</v>
      </c>
      <c r="N85" s="371">
        <f t="shared" si="4"/>
        <v>2258.8363636363633</v>
      </c>
      <c r="O85" s="12"/>
    </row>
    <row r="86" spans="1:15" s="4" customFormat="1" ht="25.5">
      <c r="A86" s="503"/>
      <c r="B86" s="539" t="s">
        <v>1518</v>
      </c>
      <c r="C86" s="539" t="s">
        <v>1624</v>
      </c>
      <c r="D86" s="139" t="s">
        <v>5</v>
      </c>
      <c r="E86" s="170">
        <v>1</v>
      </c>
      <c r="F86" s="171">
        <v>4.9459999999999997</v>
      </c>
      <c r="G86" s="202">
        <v>1518.5454545454543</v>
      </c>
      <c r="H86" s="33">
        <f>I3</f>
        <v>0</v>
      </c>
      <c r="I86" s="29">
        <f t="shared" si="53"/>
        <v>1518.5454545454543</v>
      </c>
      <c r="J86" s="265">
        <f t="shared" si="2"/>
        <v>2581.5272727272722</v>
      </c>
      <c r="K86" s="284">
        <f t="shared" si="51"/>
        <v>7592.7272727272712</v>
      </c>
      <c r="L86" s="830">
        <f t="shared" si="52"/>
        <v>15185.454545454542</v>
      </c>
      <c r="M86" s="831" t="s">
        <v>4264</v>
      </c>
      <c r="N86" s="371">
        <f t="shared" si="4"/>
        <v>2581.5272727272722</v>
      </c>
      <c r="O86" s="12"/>
    </row>
    <row r="87" spans="1:15" s="5" customFormat="1" ht="25.5">
      <c r="A87" s="503"/>
      <c r="B87" s="539" t="s">
        <v>1519</v>
      </c>
      <c r="C87" s="539" t="s">
        <v>1625</v>
      </c>
      <c r="D87" s="139" t="s">
        <v>5</v>
      </c>
      <c r="E87" s="170">
        <v>1</v>
      </c>
      <c r="F87" s="10">
        <v>5.4399999999999995</v>
      </c>
      <c r="G87" s="202">
        <v>1645.0909090909088</v>
      </c>
      <c r="H87" s="33">
        <f>I3</f>
        <v>0</v>
      </c>
      <c r="I87" s="29">
        <f t="shared" si="53"/>
        <v>1645.0909090909088</v>
      </c>
      <c r="J87" s="265">
        <f t="shared" si="2"/>
        <v>2796.6545454545449</v>
      </c>
      <c r="K87" s="284">
        <f t="shared" si="51"/>
        <v>8225.4545454545441</v>
      </c>
      <c r="L87" s="830">
        <f t="shared" si="52"/>
        <v>16450.909090909088</v>
      </c>
      <c r="M87" s="831" t="s">
        <v>4264</v>
      </c>
      <c r="N87" s="371">
        <f t="shared" si="4"/>
        <v>2796.6545454545449</v>
      </c>
      <c r="O87" s="12"/>
    </row>
    <row r="88" spans="1:15" s="4" customFormat="1" ht="25.5">
      <c r="A88" s="503"/>
      <c r="B88" s="539" t="s">
        <v>1520</v>
      </c>
      <c r="C88" s="539" t="s">
        <v>1626</v>
      </c>
      <c r="D88" s="139" t="s">
        <v>5</v>
      </c>
      <c r="E88" s="170">
        <v>1</v>
      </c>
      <c r="F88" s="10">
        <v>5.9340000000000002</v>
      </c>
      <c r="G88" s="202">
        <v>1729.4545454545453</v>
      </c>
      <c r="H88" s="33">
        <f>I3</f>
        <v>0</v>
      </c>
      <c r="I88" s="29">
        <f t="shared" si="53"/>
        <v>1729.4545454545453</v>
      </c>
      <c r="J88" s="265">
        <f t="shared" si="2"/>
        <v>2940.0727272727268</v>
      </c>
      <c r="K88" s="284">
        <f t="shared" si="51"/>
        <v>8647.2727272727261</v>
      </c>
      <c r="L88" s="830">
        <f t="shared" si="52"/>
        <v>17294.545454545452</v>
      </c>
      <c r="M88" s="831" t="s">
        <v>4264</v>
      </c>
      <c r="N88" s="371">
        <f t="shared" si="4"/>
        <v>2940.0727272727268</v>
      </c>
      <c r="O88" s="12"/>
    </row>
    <row r="89" spans="1:15" s="4" customFormat="1" ht="25.5">
      <c r="A89" s="503"/>
      <c r="B89" s="539" t="s">
        <v>1521</v>
      </c>
      <c r="C89" s="539" t="s">
        <v>1627</v>
      </c>
      <c r="D89" s="139" t="s">
        <v>5</v>
      </c>
      <c r="E89" s="170">
        <v>1</v>
      </c>
      <c r="F89" s="10">
        <v>6.4279999999999999</v>
      </c>
      <c r="G89" s="202">
        <v>1855.9999999999995</v>
      </c>
      <c r="H89" s="33">
        <f>I3</f>
        <v>0</v>
      </c>
      <c r="I89" s="29">
        <f t="shared" si="53"/>
        <v>1855.9999999999995</v>
      </c>
      <c r="J89" s="265">
        <f t="shared" si="2"/>
        <v>3155.1999999999994</v>
      </c>
      <c r="K89" s="284">
        <f t="shared" si="51"/>
        <v>9279.9999999999982</v>
      </c>
      <c r="L89" s="830">
        <f t="shared" si="52"/>
        <v>18559.999999999996</v>
      </c>
      <c r="M89" s="831" t="s">
        <v>4264</v>
      </c>
      <c r="N89" s="371">
        <f t="shared" si="4"/>
        <v>3155.1999999999994</v>
      </c>
      <c r="O89" s="12"/>
    </row>
    <row r="90" spans="1:15" s="4" customFormat="1" ht="25.5">
      <c r="A90" s="503"/>
      <c r="B90" s="539" t="s">
        <v>1562</v>
      </c>
      <c r="C90" s="539" t="s">
        <v>1628</v>
      </c>
      <c r="D90" s="139" t="s">
        <v>5</v>
      </c>
      <c r="E90" s="170">
        <v>1</v>
      </c>
      <c r="F90" s="10">
        <v>6.6749999999999998</v>
      </c>
      <c r="G90" s="202">
        <v>1919.272727272727</v>
      </c>
      <c r="H90" s="33">
        <f>I3</f>
        <v>0</v>
      </c>
      <c r="I90" s="29">
        <f t="shared" si="53"/>
        <v>1919.272727272727</v>
      </c>
      <c r="J90" s="265">
        <f t="shared" ref="J90:J153" si="54">I90*1.7</f>
        <v>3262.7636363636357</v>
      </c>
      <c r="K90" s="284">
        <f t="shared" si="51"/>
        <v>9596.363636363636</v>
      </c>
      <c r="L90" s="830">
        <f t="shared" si="52"/>
        <v>19192.727272727272</v>
      </c>
      <c r="M90" s="831" t="s">
        <v>4264</v>
      </c>
      <c r="N90" s="371">
        <f t="shared" ref="N90:N153" si="55">I90*1.7</f>
        <v>3262.7636363636357</v>
      </c>
      <c r="O90" s="12"/>
    </row>
    <row r="91" spans="1:15" s="4" customFormat="1" ht="25.5">
      <c r="A91" s="503"/>
      <c r="B91" s="539" t="s">
        <v>1522</v>
      </c>
      <c r="C91" s="539" t="s">
        <v>1629</v>
      </c>
      <c r="D91" s="139" t="s">
        <v>5</v>
      </c>
      <c r="E91" s="170">
        <v>1</v>
      </c>
      <c r="F91" s="10">
        <v>6.9219999999999997</v>
      </c>
      <c r="G91" s="202">
        <v>1982.5454545454543</v>
      </c>
      <c r="H91" s="33">
        <f>I3</f>
        <v>0</v>
      </c>
      <c r="I91" s="29">
        <f t="shared" si="53"/>
        <v>1982.5454545454543</v>
      </c>
      <c r="J91" s="265">
        <f t="shared" si="54"/>
        <v>3370.327272727272</v>
      </c>
      <c r="K91" s="284">
        <f t="shared" si="51"/>
        <v>9912.7272727272721</v>
      </c>
      <c r="L91" s="830">
        <f t="shared" si="52"/>
        <v>19825.454545454544</v>
      </c>
      <c r="M91" s="831" t="s">
        <v>4264</v>
      </c>
      <c r="N91" s="371">
        <f t="shared" si="55"/>
        <v>3370.327272727272</v>
      </c>
      <c r="O91" s="12"/>
    </row>
    <row r="92" spans="1:15" s="4" customFormat="1" ht="25.5">
      <c r="A92" s="503"/>
      <c r="B92" s="539" t="s">
        <v>1563</v>
      </c>
      <c r="C92" s="539" t="s">
        <v>1630</v>
      </c>
      <c r="D92" s="139" t="s">
        <v>5</v>
      </c>
      <c r="E92" s="170">
        <v>1</v>
      </c>
      <c r="F92" s="10">
        <v>7.1689999999999996</v>
      </c>
      <c r="G92" s="202">
        <v>2045.8181818181815</v>
      </c>
      <c r="H92" s="33">
        <f>I3</f>
        <v>0</v>
      </c>
      <c r="I92" s="29">
        <f t="shared" si="53"/>
        <v>2045.8181818181815</v>
      </c>
      <c r="J92" s="265">
        <f t="shared" si="54"/>
        <v>3477.8909090909083</v>
      </c>
      <c r="K92" s="284">
        <f t="shared" si="51"/>
        <v>10229.090909090908</v>
      </c>
      <c r="L92" s="830">
        <f t="shared" si="52"/>
        <v>20458.181818181816</v>
      </c>
      <c r="M92" s="831" t="s">
        <v>4264</v>
      </c>
      <c r="N92" s="371">
        <f t="shared" si="55"/>
        <v>3477.8909090909083</v>
      </c>
      <c r="O92" s="12"/>
    </row>
    <row r="93" spans="1:15" s="24" customFormat="1" ht="25.5">
      <c r="A93" s="503"/>
      <c r="B93" s="539" t="s">
        <v>1523</v>
      </c>
      <c r="C93" s="539" t="s">
        <v>1631</v>
      </c>
      <c r="D93" s="20" t="s">
        <v>5</v>
      </c>
      <c r="E93" s="170">
        <v>1</v>
      </c>
      <c r="F93" s="23">
        <v>7.91</v>
      </c>
      <c r="G93" s="202">
        <v>2235.6363636363631</v>
      </c>
      <c r="H93" s="78">
        <f>I3</f>
        <v>0</v>
      </c>
      <c r="I93" s="29">
        <f t="shared" si="53"/>
        <v>2235.6363636363631</v>
      </c>
      <c r="J93" s="265">
        <f t="shared" si="54"/>
        <v>3800.5818181818172</v>
      </c>
      <c r="K93" s="284">
        <f t="shared" si="51"/>
        <v>11178.181818181816</v>
      </c>
      <c r="L93" s="830">
        <f t="shared" si="52"/>
        <v>22356.363636363632</v>
      </c>
      <c r="M93" s="831" t="s">
        <v>4264</v>
      </c>
      <c r="N93" s="371">
        <f t="shared" si="55"/>
        <v>3800.5818181818172</v>
      </c>
      <c r="O93" s="21"/>
    </row>
    <row r="94" spans="1:15" s="5" customFormat="1" ht="49.5" customHeight="1">
      <c r="A94" s="518"/>
      <c r="B94" s="1002" t="s">
        <v>2787</v>
      </c>
      <c r="C94" s="1002"/>
      <c r="D94" s="1002"/>
      <c r="E94" s="1002"/>
      <c r="F94" s="1002"/>
      <c r="G94" s="1002"/>
      <c r="H94" s="1002"/>
      <c r="I94" s="1002"/>
      <c r="J94" s="1002"/>
      <c r="K94" s="1002"/>
      <c r="L94" s="999"/>
      <c r="M94" s="999"/>
      <c r="N94" s="999"/>
      <c r="O94" s="530"/>
    </row>
    <row r="95" spans="1:15" s="24" customFormat="1" ht="25.5">
      <c r="A95" s="503"/>
      <c r="B95" s="539" t="s">
        <v>1564</v>
      </c>
      <c r="C95" s="539" t="s">
        <v>1592</v>
      </c>
      <c r="D95" s="20" t="s">
        <v>5</v>
      </c>
      <c r="E95" s="170">
        <v>1</v>
      </c>
      <c r="F95" s="23">
        <v>1.1705000000000001</v>
      </c>
      <c r="G95" s="14">
        <v>653.81818181818176</v>
      </c>
      <c r="H95" s="78">
        <f>I3</f>
        <v>0</v>
      </c>
      <c r="I95" s="29">
        <f t="shared" ref="I95:I102" si="56">G95*(1-H95)</f>
        <v>653.81818181818176</v>
      </c>
      <c r="J95" s="265">
        <f t="shared" si="54"/>
        <v>1111.4909090909089</v>
      </c>
      <c r="K95" s="284">
        <f t="shared" ref="K95:K114" si="57">I95*5</f>
        <v>3269.090909090909</v>
      </c>
      <c r="L95" s="829">
        <f>K95*2</f>
        <v>6538.181818181818</v>
      </c>
      <c r="M95" s="831" t="s">
        <v>4264</v>
      </c>
      <c r="N95" s="371">
        <f t="shared" si="55"/>
        <v>1111.4909090909089</v>
      </c>
      <c r="O95" s="21"/>
    </row>
    <row r="96" spans="1:15" s="24" customFormat="1" ht="25.5">
      <c r="A96" s="503"/>
      <c r="B96" s="539" t="s">
        <v>1565</v>
      </c>
      <c r="C96" s="539" t="s">
        <v>1593</v>
      </c>
      <c r="D96" s="139" t="s">
        <v>5</v>
      </c>
      <c r="E96" s="170">
        <v>1</v>
      </c>
      <c r="F96" s="23">
        <v>1.294</v>
      </c>
      <c r="G96" s="14">
        <v>717.09090909090901</v>
      </c>
      <c r="H96" s="78">
        <f>I3</f>
        <v>0</v>
      </c>
      <c r="I96" s="29">
        <f t="shared" si="56"/>
        <v>717.09090909090901</v>
      </c>
      <c r="J96" s="265">
        <f t="shared" si="54"/>
        <v>1219.0545454545452</v>
      </c>
      <c r="K96" s="284">
        <f t="shared" si="57"/>
        <v>3585.454545454545</v>
      </c>
      <c r="L96" s="829">
        <f t="shared" ref="L96:L114" si="58">K96*2</f>
        <v>7170.9090909090901</v>
      </c>
      <c r="M96" s="831" t="s">
        <v>4264</v>
      </c>
      <c r="N96" s="371">
        <f t="shared" si="55"/>
        <v>1219.0545454545452</v>
      </c>
      <c r="O96" s="21"/>
    </row>
    <row r="97" spans="1:15" s="24" customFormat="1" ht="25.5">
      <c r="A97" s="503"/>
      <c r="B97" s="539" t="s">
        <v>1566</v>
      </c>
      <c r="C97" s="539" t="s">
        <v>1594</v>
      </c>
      <c r="D97" s="139" t="s">
        <v>5</v>
      </c>
      <c r="E97" s="170">
        <v>1</v>
      </c>
      <c r="F97" s="23">
        <v>1.5410000000000001</v>
      </c>
      <c r="G97" s="14">
        <v>843.63636363636351</v>
      </c>
      <c r="H97" s="78">
        <f>I3</f>
        <v>0</v>
      </c>
      <c r="I97" s="29">
        <f t="shared" si="56"/>
        <v>843.63636363636351</v>
      </c>
      <c r="J97" s="265">
        <f t="shared" si="54"/>
        <v>1434.181818181818</v>
      </c>
      <c r="K97" s="284">
        <f t="shared" si="57"/>
        <v>4218.181818181818</v>
      </c>
      <c r="L97" s="829">
        <f t="shared" si="58"/>
        <v>8436.363636363636</v>
      </c>
      <c r="M97" s="831" t="s">
        <v>4264</v>
      </c>
      <c r="N97" s="371">
        <f t="shared" si="55"/>
        <v>1434.181818181818</v>
      </c>
      <c r="O97" s="21"/>
    </row>
    <row r="98" spans="1:15" s="24" customFormat="1" ht="25.5">
      <c r="A98" s="503"/>
      <c r="B98" s="539" t="s">
        <v>1524</v>
      </c>
      <c r="C98" s="539" t="s">
        <v>1595</v>
      </c>
      <c r="D98" s="139" t="s">
        <v>5</v>
      </c>
      <c r="E98" s="170">
        <v>1</v>
      </c>
      <c r="F98" s="23">
        <v>1.788</v>
      </c>
      <c r="G98" s="14">
        <v>970.18181818181802</v>
      </c>
      <c r="H98" s="78">
        <f>I3</f>
        <v>0</v>
      </c>
      <c r="I98" s="29">
        <f t="shared" si="56"/>
        <v>970.18181818181802</v>
      </c>
      <c r="J98" s="265">
        <f t="shared" si="54"/>
        <v>1649.3090909090906</v>
      </c>
      <c r="K98" s="284">
        <f t="shared" si="57"/>
        <v>4850.9090909090901</v>
      </c>
      <c r="L98" s="829">
        <f t="shared" si="58"/>
        <v>9701.8181818181802</v>
      </c>
      <c r="M98" s="831" t="s">
        <v>4264</v>
      </c>
      <c r="N98" s="371">
        <f t="shared" si="55"/>
        <v>1649.3090909090906</v>
      </c>
      <c r="O98" s="21"/>
    </row>
    <row r="99" spans="1:15" s="24" customFormat="1" ht="25.5">
      <c r="A99" s="503"/>
      <c r="B99" s="539" t="s">
        <v>1567</v>
      </c>
      <c r="C99" s="539" t="s">
        <v>1596</v>
      </c>
      <c r="D99" s="139" t="s">
        <v>5</v>
      </c>
      <c r="E99" s="170">
        <v>1</v>
      </c>
      <c r="F99" s="23">
        <v>3.0350000000000001</v>
      </c>
      <c r="G99" s="14">
        <v>1096.7272727272725</v>
      </c>
      <c r="H99" s="78">
        <f>I3</f>
        <v>0</v>
      </c>
      <c r="I99" s="29">
        <f t="shared" si="56"/>
        <v>1096.7272727272725</v>
      </c>
      <c r="J99" s="265">
        <f t="shared" si="54"/>
        <v>1864.4363636363632</v>
      </c>
      <c r="K99" s="284">
        <f t="shared" si="57"/>
        <v>5483.6363636363621</v>
      </c>
      <c r="L99" s="829">
        <f t="shared" si="58"/>
        <v>10967.272727272724</v>
      </c>
      <c r="M99" s="831" t="s">
        <v>4264</v>
      </c>
      <c r="N99" s="371">
        <f t="shared" si="55"/>
        <v>1864.4363636363632</v>
      </c>
      <c r="O99" s="21"/>
    </row>
    <row r="100" spans="1:15" s="24" customFormat="1" ht="25.5">
      <c r="A100" s="503"/>
      <c r="B100" s="539" t="s">
        <v>1525</v>
      </c>
      <c r="C100" s="539" t="s">
        <v>1597</v>
      </c>
      <c r="D100" s="139" t="s">
        <v>5</v>
      </c>
      <c r="E100" s="170">
        <v>1</v>
      </c>
      <c r="F100" s="23">
        <v>3.6</v>
      </c>
      <c r="G100" s="14">
        <v>1223.2727272727273</v>
      </c>
      <c r="H100" s="78">
        <f>I3</f>
        <v>0</v>
      </c>
      <c r="I100" s="29">
        <f t="shared" si="56"/>
        <v>1223.2727272727273</v>
      </c>
      <c r="J100" s="265">
        <f t="shared" si="54"/>
        <v>2079.5636363636363</v>
      </c>
      <c r="K100" s="284">
        <f t="shared" si="57"/>
        <v>6116.363636363636</v>
      </c>
      <c r="L100" s="829">
        <f t="shared" si="58"/>
        <v>12232.727272727272</v>
      </c>
      <c r="M100" s="831" t="s">
        <v>4264</v>
      </c>
      <c r="N100" s="371">
        <f t="shared" si="55"/>
        <v>2079.5636363636363</v>
      </c>
      <c r="O100" s="21"/>
    </row>
    <row r="101" spans="1:15" s="5" customFormat="1" ht="25.5">
      <c r="A101" s="503"/>
      <c r="B101" s="539" t="s">
        <v>1568</v>
      </c>
      <c r="C101" s="539" t="s">
        <v>1598</v>
      </c>
      <c r="D101" s="139" t="s">
        <v>5</v>
      </c>
      <c r="E101" s="170">
        <v>1</v>
      </c>
      <c r="F101" s="14">
        <v>4.0999999999999996</v>
      </c>
      <c r="G101" s="14">
        <v>1349.8181818181815</v>
      </c>
      <c r="H101" s="33">
        <f>I3</f>
        <v>0</v>
      </c>
      <c r="I101" s="29">
        <f t="shared" si="56"/>
        <v>1349.8181818181815</v>
      </c>
      <c r="J101" s="265">
        <f t="shared" si="54"/>
        <v>2294.6909090909085</v>
      </c>
      <c r="K101" s="284">
        <f t="shared" si="57"/>
        <v>6749.0909090909081</v>
      </c>
      <c r="L101" s="829">
        <f t="shared" si="58"/>
        <v>13498.181818181816</v>
      </c>
      <c r="M101" s="831" t="s">
        <v>4264</v>
      </c>
      <c r="N101" s="371">
        <f t="shared" si="55"/>
        <v>2294.6909090909085</v>
      </c>
      <c r="O101" s="12"/>
    </row>
    <row r="102" spans="1:15" s="5" customFormat="1" ht="25.5">
      <c r="A102" s="503"/>
      <c r="B102" s="539" t="s">
        <v>1526</v>
      </c>
      <c r="C102" s="539" t="s">
        <v>1599</v>
      </c>
      <c r="D102" s="139" t="s">
        <v>5</v>
      </c>
      <c r="E102" s="170">
        <v>1</v>
      </c>
      <c r="F102" s="14">
        <v>4.5999999999999996</v>
      </c>
      <c r="G102" s="14">
        <v>1476.363636363636</v>
      </c>
      <c r="H102" s="33">
        <f>I3</f>
        <v>0</v>
      </c>
      <c r="I102" s="29">
        <f t="shared" si="56"/>
        <v>1476.363636363636</v>
      </c>
      <c r="J102" s="265">
        <f t="shared" si="54"/>
        <v>2509.8181818181811</v>
      </c>
      <c r="K102" s="284">
        <f t="shared" si="57"/>
        <v>7381.8181818181802</v>
      </c>
      <c r="L102" s="829">
        <f t="shared" si="58"/>
        <v>14763.63636363636</v>
      </c>
      <c r="M102" s="831" t="s">
        <v>4264</v>
      </c>
      <c r="N102" s="371">
        <f t="shared" si="55"/>
        <v>2509.8181818181811</v>
      </c>
      <c r="O102" s="12"/>
    </row>
    <row r="103" spans="1:15" s="24" customFormat="1" ht="25.5">
      <c r="A103" s="503"/>
      <c r="B103" s="539" t="s">
        <v>1569</v>
      </c>
      <c r="C103" s="539" t="s">
        <v>1600</v>
      </c>
      <c r="D103" s="20" t="s">
        <v>5</v>
      </c>
      <c r="E103" s="170">
        <v>1</v>
      </c>
      <c r="F103" s="23">
        <v>5.0999999999999996</v>
      </c>
      <c r="G103" s="14">
        <v>1602.9090909090908</v>
      </c>
      <c r="H103" s="78">
        <f>I3</f>
        <v>0</v>
      </c>
      <c r="I103" s="29">
        <f t="shared" ref="I103:I114" si="59">G103*(1-H103)</f>
        <v>1602.9090909090908</v>
      </c>
      <c r="J103" s="265">
        <f t="shared" si="54"/>
        <v>2724.9454545454541</v>
      </c>
      <c r="K103" s="284">
        <f t="shared" si="57"/>
        <v>8014.545454545454</v>
      </c>
      <c r="L103" s="829">
        <f t="shared" si="58"/>
        <v>16029.090909090908</v>
      </c>
      <c r="M103" s="831" t="s">
        <v>4264</v>
      </c>
      <c r="N103" s="371">
        <f t="shared" si="55"/>
        <v>2724.9454545454541</v>
      </c>
      <c r="O103" s="21"/>
    </row>
    <row r="104" spans="1:15" s="24" customFormat="1" ht="25.5">
      <c r="A104" s="503"/>
      <c r="B104" s="539" t="s">
        <v>1527</v>
      </c>
      <c r="C104" s="539" t="s">
        <v>1601</v>
      </c>
      <c r="D104" s="139" t="s">
        <v>5</v>
      </c>
      <c r="E104" s="170">
        <v>1</v>
      </c>
      <c r="F104" s="23">
        <v>5.6</v>
      </c>
      <c r="G104" s="14">
        <v>1729.4545454545453</v>
      </c>
      <c r="H104" s="78">
        <f>I3</f>
        <v>0</v>
      </c>
      <c r="I104" s="29">
        <f t="shared" si="59"/>
        <v>1729.4545454545453</v>
      </c>
      <c r="J104" s="265">
        <f t="shared" si="54"/>
        <v>2940.0727272727268</v>
      </c>
      <c r="K104" s="284">
        <f t="shared" si="57"/>
        <v>8647.2727272727261</v>
      </c>
      <c r="L104" s="829">
        <f t="shared" si="58"/>
        <v>17294.545454545452</v>
      </c>
      <c r="M104" s="831" t="s">
        <v>4264</v>
      </c>
      <c r="N104" s="371">
        <f t="shared" si="55"/>
        <v>2940.0727272727268</v>
      </c>
      <c r="O104" s="21"/>
    </row>
    <row r="105" spans="1:15" s="24" customFormat="1" ht="25.5">
      <c r="A105" s="503"/>
      <c r="B105" s="539" t="s">
        <v>1528</v>
      </c>
      <c r="C105" s="539" t="s">
        <v>1602</v>
      </c>
      <c r="D105" s="139" t="s">
        <v>5</v>
      </c>
      <c r="E105" s="170">
        <v>1</v>
      </c>
      <c r="F105" s="23">
        <v>6.9279999999999999</v>
      </c>
      <c r="G105" s="14">
        <v>1982.5454545454543</v>
      </c>
      <c r="H105" s="78">
        <f>I3</f>
        <v>0</v>
      </c>
      <c r="I105" s="29">
        <f t="shared" si="59"/>
        <v>1982.5454545454543</v>
      </c>
      <c r="J105" s="265">
        <f t="shared" si="54"/>
        <v>3370.327272727272</v>
      </c>
      <c r="K105" s="284">
        <f t="shared" si="57"/>
        <v>9912.7272727272721</v>
      </c>
      <c r="L105" s="829">
        <f t="shared" si="58"/>
        <v>19825.454545454544</v>
      </c>
      <c r="M105" s="831" t="s">
        <v>4264</v>
      </c>
      <c r="N105" s="371">
        <f t="shared" si="55"/>
        <v>3370.327272727272</v>
      </c>
      <c r="O105" s="21"/>
    </row>
    <row r="106" spans="1:15" s="24" customFormat="1" ht="25.5">
      <c r="A106" s="503"/>
      <c r="B106" s="539" t="s">
        <v>1529</v>
      </c>
      <c r="C106" s="539" t="s">
        <v>1603</v>
      </c>
      <c r="D106" s="139" t="s">
        <v>5</v>
      </c>
      <c r="E106" s="170">
        <v>1</v>
      </c>
      <c r="F106" s="23">
        <v>8.41</v>
      </c>
      <c r="G106" s="14">
        <v>2362.181818181818</v>
      </c>
      <c r="H106" s="78">
        <f>I3</f>
        <v>0</v>
      </c>
      <c r="I106" s="29">
        <f t="shared" si="59"/>
        <v>2362.181818181818</v>
      </c>
      <c r="J106" s="265">
        <f t="shared" si="54"/>
        <v>4015.7090909090907</v>
      </c>
      <c r="K106" s="284">
        <f t="shared" si="57"/>
        <v>11810.90909090909</v>
      </c>
      <c r="L106" s="829">
        <f t="shared" si="58"/>
        <v>23621.81818181818</v>
      </c>
      <c r="M106" s="831" t="s">
        <v>4264</v>
      </c>
      <c r="N106" s="371">
        <f t="shared" si="55"/>
        <v>4015.7090909090907</v>
      </c>
      <c r="O106" s="21"/>
    </row>
    <row r="107" spans="1:15" s="24" customFormat="1" ht="25.5">
      <c r="A107" s="503"/>
      <c r="B107" s="539" t="s">
        <v>1530</v>
      </c>
      <c r="C107" s="539" t="s">
        <v>1604</v>
      </c>
      <c r="D107" s="139" t="s">
        <v>5</v>
      </c>
      <c r="E107" s="170">
        <v>1</v>
      </c>
      <c r="F107" s="23">
        <v>9.8919999999999995</v>
      </c>
      <c r="G107" s="14">
        <v>2741.8181818181815</v>
      </c>
      <c r="H107" s="78">
        <f>I3</f>
        <v>0</v>
      </c>
      <c r="I107" s="29">
        <f t="shared" si="59"/>
        <v>2741.8181818181815</v>
      </c>
      <c r="J107" s="265">
        <f t="shared" si="54"/>
        <v>4661.0909090909081</v>
      </c>
      <c r="K107" s="284">
        <f t="shared" si="57"/>
        <v>13709.090909090908</v>
      </c>
      <c r="L107" s="829">
        <f t="shared" si="58"/>
        <v>27418.181818181816</v>
      </c>
      <c r="M107" s="831" t="s">
        <v>4264</v>
      </c>
      <c r="N107" s="371">
        <f t="shared" si="55"/>
        <v>4661.0909090909081</v>
      </c>
      <c r="O107" s="21"/>
    </row>
    <row r="108" spans="1:15" s="24" customFormat="1" ht="25.5">
      <c r="A108" s="503"/>
      <c r="B108" s="539" t="s">
        <v>1531</v>
      </c>
      <c r="C108" s="539" t="s">
        <v>1605</v>
      </c>
      <c r="D108" s="139" t="s">
        <v>5</v>
      </c>
      <c r="E108" s="170">
        <v>1</v>
      </c>
      <c r="F108" s="23">
        <v>10.879999999999999</v>
      </c>
      <c r="G108" s="14">
        <v>2994.9090909090905</v>
      </c>
      <c r="H108" s="78">
        <f>I3</f>
        <v>0</v>
      </c>
      <c r="I108" s="29">
        <f t="shared" si="59"/>
        <v>2994.9090909090905</v>
      </c>
      <c r="J108" s="265">
        <f t="shared" si="54"/>
        <v>5091.3454545454542</v>
      </c>
      <c r="K108" s="284">
        <f t="shared" si="57"/>
        <v>14974.545454545452</v>
      </c>
      <c r="L108" s="829">
        <f t="shared" si="58"/>
        <v>29949.090909090904</v>
      </c>
      <c r="M108" s="831" t="s">
        <v>4264</v>
      </c>
      <c r="N108" s="371">
        <f t="shared" si="55"/>
        <v>5091.3454545454542</v>
      </c>
      <c r="O108" s="21"/>
    </row>
    <row r="109" spans="1:15" s="5" customFormat="1" ht="25.5">
      <c r="A109" s="503"/>
      <c r="B109" s="539" t="s">
        <v>1532</v>
      </c>
      <c r="C109" s="539" t="s">
        <v>1606</v>
      </c>
      <c r="D109" s="139" t="s">
        <v>5</v>
      </c>
      <c r="E109" s="170">
        <v>1</v>
      </c>
      <c r="F109" s="14">
        <v>11.868</v>
      </c>
      <c r="G109" s="14">
        <v>3248</v>
      </c>
      <c r="H109" s="33">
        <f>I3</f>
        <v>0</v>
      </c>
      <c r="I109" s="29">
        <f t="shared" si="59"/>
        <v>3248</v>
      </c>
      <c r="J109" s="265">
        <f t="shared" si="54"/>
        <v>5521.5999999999995</v>
      </c>
      <c r="K109" s="284">
        <f t="shared" si="57"/>
        <v>16240</v>
      </c>
      <c r="L109" s="829">
        <f t="shared" si="58"/>
        <v>32480</v>
      </c>
      <c r="M109" s="831" t="s">
        <v>4264</v>
      </c>
      <c r="N109" s="371">
        <f t="shared" si="55"/>
        <v>5521.5999999999995</v>
      </c>
      <c r="O109" s="12"/>
    </row>
    <row r="110" spans="1:15" s="5" customFormat="1" ht="25.5">
      <c r="A110" s="503"/>
      <c r="B110" s="539" t="s">
        <v>1533</v>
      </c>
      <c r="C110" s="539" t="s">
        <v>1607</v>
      </c>
      <c r="D110" s="139" t="s">
        <v>5</v>
      </c>
      <c r="E110" s="170">
        <v>1</v>
      </c>
      <c r="F110" s="14">
        <v>12.856</v>
      </c>
      <c r="G110" s="14">
        <v>3501.0909090909086</v>
      </c>
      <c r="H110" s="33">
        <f>I3</f>
        <v>0</v>
      </c>
      <c r="I110" s="29">
        <f t="shared" si="59"/>
        <v>3501.0909090909086</v>
      </c>
      <c r="J110" s="265">
        <f t="shared" si="54"/>
        <v>5951.8545454545447</v>
      </c>
      <c r="K110" s="284">
        <f t="shared" si="57"/>
        <v>17505.454545454544</v>
      </c>
      <c r="L110" s="829">
        <f t="shared" si="58"/>
        <v>35010.909090909088</v>
      </c>
      <c r="M110" s="831" t="s">
        <v>4264</v>
      </c>
      <c r="N110" s="371">
        <f t="shared" si="55"/>
        <v>5951.8545454545447</v>
      </c>
      <c r="O110" s="12"/>
    </row>
    <row r="111" spans="1:15" s="5" customFormat="1" ht="25.5">
      <c r="A111" s="503"/>
      <c r="B111" s="539" t="s">
        <v>1570</v>
      </c>
      <c r="C111" s="539" t="s">
        <v>1608</v>
      </c>
      <c r="D111" s="139" t="s">
        <v>5</v>
      </c>
      <c r="E111" s="170">
        <v>1</v>
      </c>
      <c r="F111" s="14">
        <v>13.35</v>
      </c>
      <c r="G111" s="14">
        <v>3627.6363636363631</v>
      </c>
      <c r="H111" s="33">
        <f>I3</f>
        <v>0</v>
      </c>
      <c r="I111" s="29">
        <f t="shared" si="59"/>
        <v>3627.6363636363631</v>
      </c>
      <c r="J111" s="265">
        <f t="shared" si="54"/>
        <v>6166.9818181818173</v>
      </c>
      <c r="K111" s="284">
        <f t="shared" si="57"/>
        <v>18138.181818181816</v>
      </c>
      <c r="L111" s="829">
        <f t="shared" si="58"/>
        <v>36276.363636363632</v>
      </c>
      <c r="M111" s="831" t="s">
        <v>4264</v>
      </c>
      <c r="N111" s="371">
        <f t="shared" si="55"/>
        <v>6166.9818181818173</v>
      </c>
      <c r="O111" s="968"/>
    </row>
    <row r="112" spans="1:15" s="5" customFormat="1" ht="25.5">
      <c r="A112" s="503"/>
      <c r="B112" s="539" t="s">
        <v>1534</v>
      </c>
      <c r="C112" s="539" t="s">
        <v>1609</v>
      </c>
      <c r="D112" s="139" t="s">
        <v>5</v>
      </c>
      <c r="E112" s="170">
        <v>1</v>
      </c>
      <c r="F112" s="14">
        <v>13.843999999999999</v>
      </c>
      <c r="G112" s="14">
        <v>3754.1818181818176</v>
      </c>
      <c r="H112" s="33">
        <f>I3</f>
        <v>0</v>
      </c>
      <c r="I112" s="29">
        <f t="shared" si="59"/>
        <v>3754.1818181818176</v>
      </c>
      <c r="J112" s="265">
        <f t="shared" si="54"/>
        <v>6382.1090909090899</v>
      </c>
      <c r="K112" s="284">
        <f t="shared" si="57"/>
        <v>18770.909090909088</v>
      </c>
      <c r="L112" s="829">
        <f t="shared" si="58"/>
        <v>37541.818181818177</v>
      </c>
      <c r="M112" s="831" t="s">
        <v>4264</v>
      </c>
      <c r="N112" s="371">
        <f t="shared" si="55"/>
        <v>6382.1090909090899</v>
      </c>
      <c r="O112" s="968"/>
    </row>
    <row r="113" spans="1:15" s="5" customFormat="1" ht="25.5">
      <c r="A113" s="503"/>
      <c r="B113" s="539" t="s">
        <v>1571</v>
      </c>
      <c r="C113" s="539" t="s">
        <v>1610</v>
      </c>
      <c r="D113" s="139" t="s">
        <v>5</v>
      </c>
      <c r="E113" s="170">
        <v>1</v>
      </c>
      <c r="F113" s="14">
        <v>14.337999999999999</v>
      </c>
      <c r="G113" s="14">
        <v>3880.7272727272721</v>
      </c>
      <c r="H113" s="33">
        <f>I3</f>
        <v>0</v>
      </c>
      <c r="I113" s="29">
        <f t="shared" si="59"/>
        <v>3880.7272727272721</v>
      </c>
      <c r="J113" s="265">
        <f t="shared" si="54"/>
        <v>6597.2363636363625</v>
      </c>
      <c r="K113" s="284">
        <f t="shared" si="57"/>
        <v>19403.63636363636</v>
      </c>
      <c r="L113" s="829">
        <f t="shared" si="58"/>
        <v>38807.272727272721</v>
      </c>
      <c r="M113" s="831" t="s">
        <v>4264</v>
      </c>
      <c r="N113" s="371">
        <f t="shared" si="55"/>
        <v>6597.2363636363625</v>
      </c>
      <c r="O113" s="968"/>
    </row>
    <row r="114" spans="1:15" s="4" customFormat="1" ht="14.25" customHeight="1">
      <c r="A114" s="503"/>
      <c r="B114" s="539" t="s">
        <v>1535</v>
      </c>
      <c r="C114" s="539" t="s">
        <v>1611</v>
      </c>
      <c r="D114" s="139" t="s">
        <v>5</v>
      </c>
      <c r="E114" s="170">
        <v>1</v>
      </c>
      <c r="F114" s="14">
        <v>15.82</v>
      </c>
      <c r="G114" s="14">
        <v>4260.363636363636</v>
      </c>
      <c r="H114" s="33">
        <f>I3</f>
        <v>0</v>
      </c>
      <c r="I114" s="29">
        <f t="shared" si="59"/>
        <v>4260.363636363636</v>
      </c>
      <c r="J114" s="265">
        <f t="shared" si="54"/>
        <v>7242.6181818181813</v>
      </c>
      <c r="K114" s="284">
        <f t="shared" si="57"/>
        <v>21301.81818181818</v>
      </c>
      <c r="L114" s="829">
        <f t="shared" si="58"/>
        <v>42603.63636363636</v>
      </c>
      <c r="M114" s="831" t="s">
        <v>4264</v>
      </c>
      <c r="N114" s="371">
        <f t="shared" si="55"/>
        <v>7242.6181818181813</v>
      </c>
      <c r="O114" s="968"/>
    </row>
    <row r="115" spans="1:15" s="5" customFormat="1" ht="45.75" customHeight="1">
      <c r="A115" s="518"/>
      <c r="B115" s="1002" t="s">
        <v>2788</v>
      </c>
      <c r="C115" s="1003"/>
      <c r="D115" s="1003"/>
      <c r="E115" s="1003"/>
      <c r="F115" s="1003"/>
      <c r="G115" s="1003"/>
      <c r="H115" s="1003"/>
      <c r="I115" s="1003"/>
      <c r="J115" s="1003"/>
      <c r="K115" s="1003"/>
      <c r="L115" s="1004"/>
      <c r="M115" s="1004"/>
      <c r="N115" s="1004"/>
      <c r="O115" s="532"/>
    </row>
    <row r="116" spans="1:15" s="5" customFormat="1" ht="25.5">
      <c r="A116" s="504"/>
      <c r="B116" s="535" t="s">
        <v>1632</v>
      </c>
      <c r="C116" s="541" t="s">
        <v>1633</v>
      </c>
      <c r="D116" s="464" t="s">
        <v>5</v>
      </c>
      <c r="E116" s="193">
        <v>1</v>
      </c>
      <c r="F116" s="11">
        <v>0.2505</v>
      </c>
      <c r="G116" s="11">
        <v>223.56363636363633</v>
      </c>
      <c r="H116" s="47">
        <f>I3</f>
        <v>0</v>
      </c>
      <c r="I116" s="19">
        <f t="shared" ref="I116:I117" si="60">G116*(1-H116)</f>
        <v>223.56363636363633</v>
      </c>
      <c r="J116" s="264">
        <f t="shared" si="54"/>
        <v>380.05818181818177</v>
      </c>
      <c r="K116" s="288">
        <f t="shared" ref="K116:K129" si="61">I116*5</f>
        <v>1117.8181818181818</v>
      </c>
      <c r="L116" s="830">
        <f>K116*2</f>
        <v>2235.6363636363635</v>
      </c>
      <c r="M116" s="831" t="s">
        <v>4264</v>
      </c>
      <c r="N116" s="527">
        <f t="shared" si="55"/>
        <v>380.05818181818177</v>
      </c>
      <c r="O116" s="219"/>
    </row>
    <row r="117" spans="1:15" s="5" customFormat="1" ht="25.5">
      <c r="A117" s="504"/>
      <c r="B117" s="535" t="s">
        <v>1634</v>
      </c>
      <c r="C117" s="541" t="s">
        <v>1635</v>
      </c>
      <c r="D117" s="139" t="s">
        <v>5</v>
      </c>
      <c r="E117" s="170">
        <v>1</v>
      </c>
      <c r="F117" s="11">
        <v>0.33400000000000002</v>
      </c>
      <c r="G117" s="11">
        <v>246.76363636363635</v>
      </c>
      <c r="H117" s="47">
        <f>I3</f>
        <v>0</v>
      </c>
      <c r="I117" s="19">
        <f t="shared" si="60"/>
        <v>246.76363636363635</v>
      </c>
      <c r="J117" s="265">
        <f t="shared" si="54"/>
        <v>419.49818181818176</v>
      </c>
      <c r="K117" s="284">
        <f t="shared" si="61"/>
        <v>1233.8181818181818</v>
      </c>
      <c r="L117" s="830">
        <f t="shared" ref="L117:L129" si="62">K117*2</f>
        <v>2467.6363636363635</v>
      </c>
      <c r="M117" s="831" t="s">
        <v>4264</v>
      </c>
      <c r="N117" s="371">
        <f t="shared" si="55"/>
        <v>419.49818181818176</v>
      </c>
      <c r="O117" s="219"/>
    </row>
    <row r="118" spans="1:15" s="5" customFormat="1" ht="25.5">
      <c r="A118" s="504"/>
      <c r="B118" s="535" t="s">
        <v>1391</v>
      </c>
      <c r="C118" s="541" t="s">
        <v>1399</v>
      </c>
      <c r="D118" s="139" t="s">
        <v>5</v>
      </c>
      <c r="E118" s="170">
        <v>1</v>
      </c>
      <c r="F118" s="11">
        <v>0.501</v>
      </c>
      <c r="G118" s="11">
        <v>269.96363636363634</v>
      </c>
      <c r="H118" s="47">
        <f>I3</f>
        <v>0</v>
      </c>
      <c r="I118" s="19">
        <f t="shared" si="0"/>
        <v>269.96363636363634</v>
      </c>
      <c r="J118" s="265">
        <f t="shared" si="54"/>
        <v>458.93818181818176</v>
      </c>
      <c r="K118" s="284">
        <f t="shared" si="61"/>
        <v>1349.8181818181818</v>
      </c>
      <c r="L118" s="830">
        <f t="shared" si="62"/>
        <v>2699.6363636363635</v>
      </c>
      <c r="M118" s="831" t="s">
        <v>4264</v>
      </c>
      <c r="N118" s="371">
        <f t="shared" si="55"/>
        <v>458.93818181818176</v>
      </c>
      <c r="O118" s="219"/>
    </row>
    <row r="119" spans="1:15" s="5" customFormat="1" ht="25.5">
      <c r="A119" s="504"/>
      <c r="B119" s="535" t="s">
        <v>2323</v>
      </c>
      <c r="C119" s="541" t="s">
        <v>2324</v>
      </c>
      <c r="D119" s="139" t="s">
        <v>5</v>
      </c>
      <c r="E119" s="170">
        <v>1</v>
      </c>
      <c r="F119" s="11"/>
      <c r="G119" s="11">
        <v>293.16363636363633</v>
      </c>
      <c r="H119" s="47">
        <f>I3</f>
        <v>0</v>
      </c>
      <c r="I119" s="19">
        <f t="shared" si="0"/>
        <v>293.16363636363633</v>
      </c>
      <c r="J119" s="265">
        <f t="shared" si="54"/>
        <v>498.37818181818176</v>
      </c>
      <c r="K119" s="284">
        <f t="shared" si="61"/>
        <v>1465.8181818181815</v>
      </c>
      <c r="L119" s="830">
        <f t="shared" si="62"/>
        <v>2931.6363636363631</v>
      </c>
      <c r="M119" s="831" t="s">
        <v>4264</v>
      </c>
      <c r="N119" s="371">
        <f t="shared" si="55"/>
        <v>498.37818181818176</v>
      </c>
      <c r="O119" s="219"/>
    </row>
    <row r="120" spans="1:15" s="4" customFormat="1" ht="25.5">
      <c r="A120" s="504"/>
      <c r="B120" s="535" t="s">
        <v>1392</v>
      </c>
      <c r="C120" s="541" t="s">
        <v>1400</v>
      </c>
      <c r="D120" s="139" t="s">
        <v>5</v>
      </c>
      <c r="E120" s="170">
        <v>1</v>
      </c>
      <c r="F120" s="14">
        <v>0.66800000000000004</v>
      </c>
      <c r="G120" s="14">
        <v>316.36363636363632</v>
      </c>
      <c r="H120" s="33">
        <f>I3</f>
        <v>0</v>
      </c>
      <c r="I120" s="19">
        <f t="shared" si="0"/>
        <v>316.36363636363632</v>
      </c>
      <c r="J120" s="265">
        <f t="shared" si="54"/>
        <v>537.81818181818176</v>
      </c>
      <c r="K120" s="284">
        <f t="shared" si="61"/>
        <v>1581.8181818181815</v>
      </c>
      <c r="L120" s="830">
        <f t="shared" si="62"/>
        <v>3163.6363636363631</v>
      </c>
      <c r="M120" s="831" t="s">
        <v>4264</v>
      </c>
      <c r="N120" s="371">
        <f t="shared" si="55"/>
        <v>537.81818181818176</v>
      </c>
      <c r="O120" s="219"/>
    </row>
    <row r="121" spans="1:15" s="4" customFormat="1" ht="25.5">
      <c r="A121" s="504"/>
      <c r="B121" s="535" t="s">
        <v>2325</v>
      </c>
      <c r="C121" s="541" t="s">
        <v>2326</v>
      </c>
      <c r="D121" s="139" t="s">
        <v>5</v>
      </c>
      <c r="E121" s="170">
        <v>1</v>
      </c>
      <c r="F121" s="14"/>
      <c r="G121" s="14">
        <v>339.56363636363631</v>
      </c>
      <c r="H121" s="33">
        <f>I3</f>
        <v>0</v>
      </c>
      <c r="I121" s="19">
        <f t="shared" si="0"/>
        <v>339.56363636363631</v>
      </c>
      <c r="J121" s="265">
        <f t="shared" si="54"/>
        <v>577.2581818181817</v>
      </c>
      <c r="K121" s="284">
        <f t="shared" si="61"/>
        <v>1697.8181818181815</v>
      </c>
      <c r="L121" s="830">
        <f t="shared" si="62"/>
        <v>3395.6363636363631</v>
      </c>
      <c r="M121" s="831" t="s">
        <v>4264</v>
      </c>
      <c r="N121" s="371">
        <f t="shared" si="55"/>
        <v>577.2581818181817</v>
      </c>
      <c r="O121" s="219"/>
    </row>
    <row r="122" spans="1:15" s="4" customFormat="1" ht="25.5">
      <c r="A122" s="504"/>
      <c r="B122" s="535" t="s">
        <v>1390</v>
      </c>
      <c r="C122" s="541" t="s">
        <v>1401</v>
      </c>
      <c r="D122" s="139" t="s">
        <v>5</v>
      </c>
      <c r="E122" s="170">
        <v>1</v>
      </c>
      <c r="F122" s="14">
        <v>0.83500000000000008</v>
      </c>
      <c r="G122" s="14">
        <v>362.76363636363629</v>
      </c>
      <c r="H122" s="33">
        <f>I3</f>
        <v>0</v>
      </c>
      <c r="I122" s="19">
        <f t="shared" si="0"/>
        <v>362.76363636363629</v>
      </c>
      <c r="J122" s="265">
        <f t="shared" si="54"/>
        <v>616.69818181818164</v>
      </c>
      <c r="K122" s="284">
        <f t="shared" si="61"/>
        <v>1813.8181818181815</v>
      </c>
      <c r="L122" s="830">
        <f t="shared" si="62"/>
        <v>3627.6363636363631</v>
      </c>
      <c r="M122" s="831" t="s">
        <v>4264</v>
      </c>
      <c r="N122" s="371">
        <f t="shared" si="55"/>
        <v>616.69818181818164</v>
      </c>
      <c r="O122" s="219"/>
    </row>
    <row r="123" spans="1:15" s="4" customFormat="1" ht="25.5">
      <c r="A123" s="504"/>
      <c r="B123" s="535" t="s">
        <v>2327</v>
      </c>
      <c r="C123" s="541" t="s">
        <v>2328</v>
      </c>
      <c r="D123" s="139" t="s">
        <v>5</v>
      </c>
      <c r="E123" s="170">
        <v>1</v>
      </c>
      <c r="F123" s="14"/>
      <c r="G123" s="14">
        <v>385.96363636363628</v>
      </c>
      <c r="H123" s="33">
        <f>I3</f>
        <v>0</v>
      </c>
      <c r="I123" s="19">
        <f t="shared" si="0"/>
        <v>385.96363636363628</v>
      </c>
      <c r="J123" s="265">
        <f t="shared" si="54"/>
        <v>656.13818181818169</v>
      </c>
      <c r="K123" s="284">
        <f t="shared" si="61"/>
        <v>1929.8181818181815</v>
      </c>
      <c r="L123" s="830">
        <f t="shared" si="62"/>
        <v>3859.6363636363631</v>
      </c>
      <c r="M123" s="831" t="s">
        <v>4264</v>
      </c>
      <c r="N123" s="371">
        <f t="shared" si="55"/>
        <v>656.13818181818169</v>
      </c>
      <c r="O123" s="219"/>
    </row>
    <row r="124" spans="1:15" s="4" customFormat="1" ht="25.5">
      <c r="A124" s="503"/>
      <c r="B124" s="535" t="s">
        <v>1393</v>
      </c>
      <c r="C124" s="541" t="s">
        <v>1402</v>
      </c>
      <c r="D124" s="139" t="s">
        <v>5</v>
      </c>
      <c r="E124" s="170">
        <v>1</v>
      </c>
      <c r="F124" s="14">
        <v>1.002</v>
      </c>
      <c r="G124" s="14">
        <v>409.16363636363627</v>
      </c>
      <c r="H124" s="33">
        <f>I3</f>
        <v>0</v>
      </c>
      <c r="I124" s="29">
        <f t="shared" si="0"/>
        <v>409.16363636363627</v>
      </c>
      <c r="J124" s="265">
        <f t="shared" si="54"/>
        <v>695.57818181818163</v>
      </c>
      <c r="K124" s="284">
        <f t="shared" si="61"/>
        <v>2045.8181818181813</v>
      </c>
      <c r="L124" s="830">
        <f t="shared" si="62"/>
        <v>4091.6363636363626</v>
      </c>
      <c r="M124" s="831" t="s">
        <v>4264</v>
      </c>
      <c r="N124" s="371">
        <f t="shared" si="55"/>
        <v>695.57818181818163</v>
      </c>
      <c r="O124" s="219"/>
    </row>
    <row r="125" spans="1:15" s="4" customFormat="1" ht="25.5">
      <c r="A125" s="503"/>
      <c r="B125" s="535" t="s">
        <v>1394</v>
      </c>
      <c r="C125" s="541" t="s">
        <v>1403</v>
      </c>
      <c r="D125" s="139" t="s">
        <v>5</v>
      </c>
      <c r="E125" s="170">
        <v>1</v>
      </c>
      <c r="F125" s="14">
        <v>1.169</v>
      </c>
      <c r="G125" s="14">
        <v>455.56363636363631</v>
      </c>
      <c r="H125" s="33">
        <f>I3</f>
        <v>0</v>
      </c>
      <c r="I125" s="29">
        <f t="shared" si="0"/>
        <v>455.56363636363631</v>
      </c>
      <c r="J125" s="265">
        <f t="shared" si="54"/>
        <v>774.45818181818174</v>
      </c>
      <c r="K125" s="284">
        <f t="shared" si="61"/>
        <v>2277.8181818181815</v>
      </c>
      <c r="L125" s="830">
        <f t="shared" si="62"/>
        <v>4555.6363636363631</v>
      </c>
      <c r="M125" s="831" t="s">
        <v>4264</v>
      </c>
      <c r="N125" s="371">
        <f t="shared" si="55"/>
        <v>774.45818181818174</v>
      </c>
      <c r="O125" s="219"/>
    </row>
    <row r="126" spans="1:15" s="4" customFormat="1" ht="25.5">
      <c r="A126" s="503"/>
      <c r="B126" s="535" t="s">
        <v>1395</v>
      </c>
      <c r="C126" s="541" t="s">
        <v>1404</v>
      </c>
      <c r="D126" s="139" t="s">
        <v>5</v>
      </c>
      <c r="E126" s="170">
        <v>1</v>
      </c>
      <c r="F126" s="14">
        <v>1.3360000000000001</v>
      </c>
      <c r="G126" s="14">
        <v>501.96363636363628</v>
      </c>
      <c r="H126" s="33">
        <f>I3</f>
        <v>0</v>
      </c>
      <c r="I126" s="29">
        <f t="shared" si="0"/>
        <v>501.96363636363628</v>
      </c>
      <c r="J126" s="265">
        <f t="shared" si="54"/>
        <v>853.33818181818162</v>
      </c>
      <c r="K126" s="284">
        <f t="shared" si="61"/>
        <v>2509.8181818181815</v>
      </c>
      <c r="L126" s="830">
        <f t="shared" si="62"/>
        <v>5019.6363636363631</v>
      </c>
      <c r="M126" s="831" t="s">
        <v>4264</v>
      </c>
      <c r="N126" s="371">
        <f t="shared" si="55"/>
        <v>853.33818181818162</v>
      </c>
      <c r="O126" s="219"/>
    </row>
    <row r="127" spans="1:15" s="4" customFormat="1" ht="25.5">
      <c r="A127" s="503"/>
      <c r="B127" s="535" t="s">
        <v>1396</v>
      </c>
      <c r="C127" s="541" t="s">
        <v>1405</v>
      </c>
      <c r="D127" s="139" t="s">
        <v>5</v>
      </c>
      <c r="E127" s="170">
        <v>1</v>
      </c>
      <c r="F127" s="14">
        <v>1.5030000000000001</v>
      </c>
      <c r="G127" s="14">
        <v>548.36363636363626</v>
      </c>
      <c r="H127" s="33">
        <f>I3</f>
        <v>0</v>
      </c>
      <c r="I127" s="29">
        <f t="shared" si="0"/>
        <v>548.36363636363626</v>
      </c>
      <c r="J127" s="265">
        <f t="shared" si="54"/>
        <v>932.21818181818162</v>
      </c>
      <c r="K127" s="284">
        <f t="shared" si="61"/>
        <v>2741.8181818181811</v>
      </c>
      <c r="L127" s="830">
        <f t="shared" si="62"/>
        <v>5483.6363636363621</v>
      </c>
      <c r="M127" s="831" t="s">
        <v>4264</v>
      </c>
      <c r="N127" s="371">
        <f t="shared" si="55"/>
        <v>932.21818181818162</v>
      </c>
      <c r="O127" s="219"/>
    </row>
    <row r="128" spans="1:15" s="4" customFormat="1" ht="25.5">
      <c r="A128" s="503"/>
      <c r="B128" s="535" t="s">
        <v>1397</v>
      </c>
      <c r="C128" s="541" t="s">
        <v>1406</v>
      </c>
      <c r="D128" s="139" t="s">
        <v>5</v>
      </c>
      <c r="E128" s="170">
        <v>1</v>
      </c>
      <c r="F128" s="14">
        <v>1.6700000000000002</v>
      </c>
      <c r="G128" s="14">
        <v>594.76363636363624</v>
      </c>
      <c r="H128" s="33">
        <f>I3</f>
        <v>0</v>
      </c>
      <c r="I128" s="29">
        <f t="shared" si="0"/>
        <v>594.76363636363624</v>
      </c>
      <c r="J128" s="265">
        <f t="shared" si="54"/>
        <v>1011.0981818181816</v>
      </c>
      <c r="K128" s="284">
        <f t="shared" si="61"/>
        <v>2973.8181818181811</v>
      </c>
      <c r="L128" s="830">
        <f t="shared" si="62"/>
        <v>5947.6363636363621</v>
      </c>
      <c r="M128" s="831" t="s">
        <v>4264</v>
      </c>
      <c r="N128" s="371">
        <f t="shared" si="55"/>
        <v>1011.0981818181816</v>
      </c>
      <c r="O128" s="219"/>
    </row>
    <row r="129" spans="1:15" s="4" customFormat="1" ht="25.5">
      <c r="A129" s="503"/>
      <c r="B129" s="542" t="s">
        <v>1398</v>
      </c>
      <c r="C129" s="543" t="s">
        <v>1407</v>
      </c>
      <c r="D129" s="86" t="s">
        <v>5</v>
      </c>
      <c r="E129" s="192">
        <v>1</v>
      </c>
      <c r="F129" s="17">
        <v>2.004</v>
      </c>
      <c r="G129" s="17">
        <v>683.34545454545446</v>
      </c>
      <c r="H129" s="43">
        <f>I3</f>
        <v>0</v>
      </c>
      <c r="I129" s="120">
        <f>G129*(1-H129)</f>
        <v>683.34545454545446</v>
      </c>
      <c r="J129" s="301">
        <f t="shared" si="54"/>
        <v>1161.6872727272726</v>
      </c>
      <c r="K129" s="302">
        <f t="shared" si="61"/>
        <v>3416.7272727272721</v>
      </c>
      <c r="L129" s="830">
        <f t="shared" si="62"/>
        <v>6833.4545454545441</v>
      </c>
      <c r="M129" s="831" t="s">
        <v>4264</v>
      </c>
      <c r="N129" s="431">
        <f t="shared" si="55"/>
        <v>1161.6872727272726</v>
      </c>
      <c r="O129" s="219"/>
    </row>
    <row r="130" spans="1:15" s="5" customFormat="1" ht="44.25" customHeight="1">
      <c r="A130" s="518"/>
      <c r="B130" s="1002" t="s">
        <v>2789</v>
      </c>
      <c r="C130" s="1003"/>
      <c r="D130" s="1003"/>
      <c r="E130" s="1003"/>
      <c r="F130" s="1003"/>
      <c r="G130" s="1003"/>
      <c r="H130" s="1003"/>
      <c r="I130" s="1003"/>
      <c r="J130" s="1003"/>
      <c r="K130" s="1003"/>
      <c r="L130" s="1004"/>
      <c r="M130" s="1004"/>
      <c r="N130" s="1004"/>
      <c r="O130" s="532"/>
    </row>
    <row r="131" spans="1:15" s="4" customFormat="1" ht="25.5">
      <c r="A131" s="503"/>
      <c r="B131" s="535" t="s">
        <v>1636</v>
      </c>
      <c r="C131" s="541" t="s">
        <v>1638</v>
      </c>
      <c r="D131" s="464" t="s">
        <v>5</v>
      </c>
      <c r="E131" s="193">
        <v>1</v>
      </c>
      <c r="F131" s="11">
        <v>0.497</v>
      </c>
      <c r="G131" s="11">
        <v>240.43636363636361</v>
      </c>
      <c r="H131" s="47">
        <f>I3</f>
        <v>0</v>
      </c>
      <c r="I131" s="19">
        <f t="shared" ref="I131:I132" si="63">G131*(1-H131)</f>
        <v>240.43636363636361</v>
      </c>
      <c r="J131" s="264">
        <f t="shared" si="54"/>
        <v>408.74181818181813</v>
      </c>
      <c r="K131" s="288">
        <f t="shared" ref="K131:K144" si="64">I131*5</f>
        <v>1202.181818181818</v>
      </c>
      <c r="L131" s="830">
        <f>K131*2</f>
        <v>2404.363636363636</v>
      </c>
      <c r="M131" s="831" t="s">
        <v>4264</v>
      </c>
      <c r="N131" s="527">
        <f t="shared" si="55"/>
        <v>408.74181818181813</v>
      </c>
      <c r="O131" s="219"/>
    </row>
    <row r="132" spans="1:15" s="4" customFormat="1" ht="25.5">
      <c r="A132" s="503"/>
      <c r="B132" s="535" t="s">
        <v>1637</v>
      </c>
      <c r="C132" s="541" t="s">
        <v>1692</v>
      </c>
      <c r="D132" s="139" t="s">
        <v>5</v>
      </c>
      <c r="E132" s="170">
        <v>1</v>
      </c>
      <c r="F132" s="14">
        <v>0.62050000000000005</v>
      </c>
      <c r="G132" s="14">
        <v>272.07272727272726</v>
      </c>
      <c r="H132" s="33">
        <f>I3</f>
        <v>0</v>
      </c>
      <c r="I132" s="29">
        <f t="shared" si="63"/>
        <v>272.07272727272726</v>
      </c>
      <c r="J132" s="265">
        <f t="shared" si="54"/>
        <v>462.52363636363634</v>
      </c>
      <c r="K132" s="284">
        <f t="shared" si="64"/>
        <v>1360.3636363636363</v>
      </c>
      <c r="L132" s="830">
        <f t="shared" ref="L132:L144" si="65">K132*2</f>
        <v>2720.7272727272725</v>
      </c>
      <c r="M132" s="831" t="s">
        <v>4264</v>
      </c>
      <c r="N132" s="371">
        <f t="shared" si="55"/>
        <v>462.52363636363634</v>
      </c>
      <c r="O132" s="219"/>
    </row>
    <row r="133" spans="1:15" s="4" customFormat="1" ht="25.5">
      <c r="A133" s="503"/>
      <c r="B133" s="535" t="s">
        <v>1445</v>
      </c>
      <c r="C133" s="541" t="s">
        <v>1443</v>
      </c>
      <c r="D133" s="139" t="s">
        <v>5</v>
      </c>
      <c r="E133" s="170">
        <v>1</v>
      </c>
      <c r="F133" s="11">
        <v>0.74399999999999999</v>
      </c>
      <c r="G133" s="11">
        <v>303.70909090909089</v>
      </c>
      <c r="H133" s="47">
        <f>I3</f>
        <v>0</v>
      </c>
      <c r="I133" s="19">
        <f t="shared" ref="I133:I143" si="66">G133*(1-H133)</f>
        <v>303.70909090909089</v>
      </c>
      <c r="J133" s="265">
        <f t="shared" si="54"/>
        <v>516.3054545454545</v>
      </c>
      <c r="K133" s="284">
        <f t="shared" si="64"/>
        <v>1518.5454545454545</v>
      </c>
      <c r="L133" s="830">
        <f t="shared" si="65"/>
        <v>3037.090909090909</v>
      </c>
      <c r="M133" s="831" t="s">
        <v>4264</v>
      </c>
      <c r="N133" s="371">
        <f t="shared" si="55"/>
        <v>516.3054545454545</v>
      </c>
      <c r="O133" s="219"/>
    </row>
    <row r="134" spans="1:15" s="4" customFormat="1" ht="25.5">
      <c r="A134" s="503"/>
      <c r="B134" s="535" t="s">
        <v>2329</v>
      </c>
      <c r="C134" s="541" t="s">
        <v>2330</v>
      </c>
      <c r="D134" s="139" t="s">
        <v>5</v>
      </c>
      <c r="E134" s="170">
        <v>1</v>
      </c>
      <c r="F134" s="11"/>
      <c r="G134" s="11">
        <v>335.34545454545452</v>
      </c>
      <c r="H134" s="47">
        <f>I3</f>
        <v>0</v>
      </c>
      <c r="I134" s="19">
        <f t="shared" si="66"/>
        <v>335.34545454545452</v>
      </c>
      <c r="J134" s="265">
        <f t="shared" si="54"/>
        <v>570.08727272727265</v>
      </c>
      <c r="K134" s="284">
        <f t="shared" si="64"/>
        <v>1676.7272727272725</v>
      </c>
      <c r="L134" s="830">
        <f t="shared" si="65"/>
        <v>3353.454545454545</v>
      </c>
      <c r="M134" s="831" t="s">
        <v>4264</v>
      </c>
      <c r="N134" s="371">
        <f t="shared" si="55"/>
        <v>570.08727272727265</v>
      </c>
      <c r="O134" s="219"/>
    </row>
    <row r="135" spans="1:15" s="4" customFormat="1" ht="25.5">
      <c r="A135" s="503"/>
      <c r="B135" s="535" t="s">
        <v>1446</v>
      </c>
      <c r="C135" s="541" t="s">
        <v>1444</v>
      </c>
      <c r="D135" s="139" t="s">
        <v>5</v>
      </c>
      <c r="E135" s="170">
        <v>1</v>
      </c>
      <c r="F135" s="14">
        <v>0.99099999999999999</v>
      </c>
      <c r="G135" s="14">
        <v>366.98181818181808</v>
      </c>
      <c r="H135" s="33">
        <f>I3</f>
        <v>0</v>
      </c>
      <c r="I135" s="19">
        <f t="shared" si="66"/>
        <v>366.98181818181808</v>
      </c>
      <c r="J135" s="265">
        <f t="shared" si="54"/>
        <v>623.86909090909069</v>
      </c>
      <c r="K135" s="284">
        <f t="shared" si="64"/>
        <v>1834.9090909090905</v>
      </c>
      <c r="L135" s="830">
        <f t="shared" si="65"/>
        <v>3669.8181818181811</v>
      </c>
      <c r="M135" s="831" t="s">
        <v>4264</v>
      </c>
      <c r="N135" s="371">
        <f t="shared" si="55"/>
        <v>623.86909090909069</v>
      </c>
      <c r="O135" s="219"/>
    </row>
    <row r="136" spans="1:15" s="4" customFormat="1" ht="25.5">
      <c r="A136" s="503"/>
      <c r="B136" s="535" t="s">
        <v>2331</v>
      </c>
      <c r="C136" s="541" t="s">
        <v>2332</v>
      </c>
      <c r="D136" s="139" t="s">
        <v>5</v>
      </c>
      <c r="E136" s="170">
        <v>1</v>
      </c>
      <c r="F136" s="14"/>
      <c r="G136" s="14">
        <v>398.61818181818177</v>
      </c>
      <c r="H136" s="33">
        <f>I3</f>
        <v>0</v>
      </c>
      <c r="I136" s="19">
        <f t="shared" si="66"/>
        <v>398.61818181818177</v>
      </c>
      <c r="J136" s="265">
        <f t="shared" si="54"/>
        <v>677.65090909090895</v>
      </c>
      <c r="K136" s="284">
        <f t="shared" si="64"/>
        <v>1993.0909090909088</v>
      </c>
      <c r="L136" s="830">
        <f t="shared" si="65"/>
        <v>3986.1818181818176</v>
      </c>
      <c r="M136" s="831" t="s">
        <v>4264</v>
      </c>
      <c r="N136" s="371">
        <f t="shared" si="55"/>
        <v>677.65090909090895</v>
      </c>
      <c r="O136" s="219"/>
    </row>
    <row r="137" spans="1:15" s="4" customFormat="1" ht="25.5">
      <c r="A137" s="503"/>
      <c r="B137" s="535" t="s">
        <v>1427</v>
      </c>
      <c r="C137" s="541" t="s">
        <v>1428</v>
      </c>
      <c r="D137" s="139" t="s">
        <v>5</v>
      </c>
      <c r="E137" s="170">
        <v>1</v>
      </c>
      <c r="F137" s="14">
        <v>1.238</v>
      </c>
      <c r="G137" s="14">
        <v>430.25454545454539</v>
      </c>
      <c r="H137" s="33">
        <f>I3</f>
        <v>0</v>
      </c>
      <c r="I137" s="19">
        <f t="shared" si="66"/>
        <v>430.25454545454539</v>
      </c>
      <c r="J137" s="265">
        <f t="shared" si="54"/>
        <v>731.43272727272711</v>
      </c>
      <c r="K137" s="284">
        <f t="shared" si="64"/>
        <v>2151.272727272727</v>
      </c>
      <c r="L137" s="830">
        <f t="shared" si="65"/>
        <v>4302.545454545454</v>
      </c>
      <c r="M137" s="831" t="s">
        <v>4264</v>
      </c>
      <c r="N137" s="371">
        <f t="shared" si="55"/>
        <v>731.43272727272711</v>
      </c>
      <c r="O137" s="219"/>
    </row>
    <row r="138" spans="1:15" s="4" customFormat="1" ht="25.5">
      <c r="A138" s="503"/>
      <c r="B138" s="535" t="s">
        <v>2333</v>
      </c>
      <c r="C138" s="541" t="s">
        <v>2334</v>
      </c>
      <c r="D138" s="139" t="s">
        <v>5</v>
      </c>
      <c r="E138" s="170">
        <v>1</v>
      </c>
      <c r="F138" s="14"/>
      <c r="G138" s="14">
        <v>461.89090909090902</v>
      </c>
      <c r="H138" s="33">
        <f>I3</f>
        <v>0</v>
      </c>
      <c r="I138" s="19">
        <f t="shared" si="66"/>
        <v>461.89090909090902</v>
      </c>
      <c r="J138" s="265">
        <f t="shared" si="54"/>
        <v>785.21454545454526</v>
      </c>
      <c r="K138" s="284">
        <f t="shared" si="64"/>
        <v>2309.454545454545</v>
      </c>
      <c r="L138" s="830">
        <f t="shared" si="65"/>
        <v>4618.9090909090901</v>
      </c>
      <c r="M138" s="831" t="s">
        <v>4264</v>
      </c>
      <c r="N138" s="371">
        <f t="shared" si="55"/>
        <v>785.21454545454526</v>
      </c>
      <c r="O138" s="219"/>
    </row>
    <row r="139" spans="1:15" s="4" customFormat="1" ht="25.5">
      <c r="A139" s="503"/>
      <c r="B139" s="535" t="s">
        <v>1429</v>
      </c>
      <c r="C139" s="541" t="s">
        <v>1430</v>
      </c>
      <c r="D139" s="139" t="s">
        <v>5</v>
      </c>
      <c r="E139" s="170">
        <v>1</v>
      </c>
      <c r="F139" s="14">
        <v>1.4849999999999999</v>
      </c>
      <c r="G139" s="14">
        <v>493.5272727272727</v>
      </c>
      <c r="H139" s="33">
        <f>I3</f>
        <v>0</v>
      </c>
      <c r="I139" s="29">
        <f t="shared" si="66"/>
        <v>493.5272727272727</v>
      </c>
      <c r="J139" s="265">
        <f t="shared" si="54"/>
        <v>838.99636363636353</v>
      </c>
      <c r="K139" s="284">
        <f t="shared" si="64"/>
        <v>2467.6363636363635</v>
      </c>
      <c r="L139" s="830">
        <f t="shared" si="65"/>
        <v>4935.272727272727</v>
      </c>
      <c r="M139" s="831" t="s">
        <v>4264</v>
      </c>
      <c r="N139" s="371">
        <f t="shared" si="55"/>
        <v>838.99636363636353</v>
      </c>
      <c r="O139" s="219"/>
    </row>
    <row r="140" spans="1:15" s="4" customFormat="1" ht="25.5">
      <c r="A140" s="503"/>
      <c r="B140" s="535" t="s">
        <v>1431</v>
      </c>
      <c r="C140" s="541" t="s">
        <v>1432</v>
      </c>
      <c r="D140" s="139" t="s">
        <v>5</v>
      </c>
      <c r="E140" s="170">
        <v>1</v>
      </c>
      <c r="F140" s="14">
        <v>2</v>
      </c>
      <c r="G140" s="14">
        <v>556.79999999999995</v>
      </c>
      <c r="H140" s="33">
        <f>I3</f>
        <v>0</v>
      </c>
      <c r="I140" s="29">
        <f t="shared" si="66"/>
        <v>556.79999999999995</v>
      </c>
      <c r="J140" s="265">
        <f t="shared" si="54"/>
        <v>946.56</v>
      </c>
      <c r="K140" s="284">
        <f t="shared" si="64"/>
        <v>2784</v>
      </c>
      <c r="L140" s="830">
        <f t="shared" si="65"/>
        <v>5568</v>
      </c>
      <c r="M140" s="831" t="s">
        <v>4264</v>
      </c>
      <c r="N140" s="371">
        <f t="shared" si="55"/>
        <v>946.56</v>
      </c>
      <c r="O140" s="219"/>
    </row>
    <row r="141" spans="1:15" s="4" customFormat="1" ht="25.5">
      <c r="A141" s="503"/>
      <c r="B141" s="535" t="s">
        <v>1433</v>
      </c>
      <c r="C141" s="541" t="s">
        <v>1434</v>
      </c>
      <c r="D141" s="139" t="s">
        <v>5</v>
      </c>
      <c r="E141" s="170">
        <v>1</v>
      </c>
      <c r="F141" s="14">
        <v>2.2000000000000002</v>
      </c>
      <c r="G141" s="14">
        <v>620.07272727272721</v>
      </c>
      <c r="H141" s="33">
        <f>I3</f>
        <v>0</v>
      </c>
      <c r="I141" s="29">
        <f t="shared" si="66"/>
        <v>620.07272727272721</v>
      </c>
      <c r="J141" s="265">
        <f t="shared" si="54"/>
        <v>1054.1236363636363</v>
      </c>
      <c r="K141" s="284">
        <f t="shared" si="64"/>
        <v>3100.363636363636</v>
      </c>
      <c r="L141" s="830">
        <f t="shared" si="65"/>
        <v>6200.7272727272721</v>
      </c>
      <c r="M141" s="831" t="s">
        <v>4264</v>
      </c>
      <c r="N141" s="371">
        <f t="shared" si="55"/>
        <v>1054.1236363636363</v>
      </c>
      <c r="O141" s="219"/>
    </row>
    <row r="142" spans="1:15" s="4" customFormat="1" ht="25.5">
      <c r="A142" s="503"/>
      <c r="B142" s="535" t="s">
        <v>1435</v>
      </c>
      <c r="C142" s="541" t="s">
        <v>1436</v>
      </c>
      <c r="D142" s="139" t="s">
        <v>5</v>
      </c>
      <c r="E142" s="170">
        <v>1</v>
      </c>
      <c r="F142" s="14">
        <v>2.5</v>
      </c>
      <c r="G142" s="14">
        <v>683.34545454545446</v>
      </c>
      <c r="H142" s="33">
        <f>I3</f>
        <v>0</v>
      </c>
      <c r="I142" s="29">
        <f t="shared" si="66"/>
        <v>683.34545454545446</v>
      </c>
      <c r="J142" s="265">
        <f t="shared" si="54"/>
        <v>1161.6872727272726</v>
      </c>
      <c r="K142" s="284">
        <f t="shared" si="64"/>
        <v>3416.7272727272721</v>
      </c>
      <c r="L142" s="830">
        <f t="shared" si="65"/>
        <v>6833.4545454545441</v>
      </c>
      <c r="M142" s="831" t="s">
        <v>4264</v>
      </c>
      <c r="N142" s="371">
        <f t="shared" si="55"/>
        <v>1161.6872727272726</v>
      </c>
      <c r="O142" s="219"/>
    </row>
    <row r="143" spans="1:15" s="4" customFormat="1" ht="25.5">
      <c r="A143" s="503"/>
      <c r="B143" s="535" t="s">
        <v>1437</v>
      </c>
      <c r="C143" s="541" t="s">
        <v>1438</v>
      </c>
      <c r="D143" s="139" t="s">
        <v>5</v>
      </c>
      <c r="E143" s="170">
        <v>1</v>
      </c>
      <c r="F143" s="14">
        <v>2.9</v>
      </c>
      <c r="G143" s="14">
        <v>746.61818181818171</v>
      </c>
      <c r="H143" s="33">
        <f>I3</f>
        <v>0</v>
      </c>
      <c r="I143" s="29">
        <f t="shared" si="66"/>
        <v>746.61818181818171</v>
      </c>
      <c r="J143" s="265">
        <f t="shared" si="54"/>
        <v>1269.2509090909089</v>
      </c>
      <c r="K143" s="284">
        <f t="shared" si="64"/>
        <v>3733.0909090909086</v>
      </c>
      <c r="L143" s="830">
        <f t="shared" si="65"/>
        <v>7466.1818181818171</v>
      </c>
      <c r="M143" s="831" t="s">
        <v>4264</v>
      </c>
      <c r="N143" s="371">
        <f t="shared" si="55"/>
        <v>1269.2509090909089</v>
      </c>
      <c r="O143" s="219"/>
    </row>
    <row r="144" spans="1:15" s="4" customFormat="1" ht="25.5">
      <c r="A144" s="503"/>
      <c r="B144" s="542" t="s">
        <v>1439</v>
      </c>
      <c r="C144" s="543" t="s">
        <v>1440</v>
      </c>
      <c r="D144" s="86" t="s">
        <v>5</v>
      </c>
      <c r="E144" s="192">
        <v>1</v>
      </c>
      <c r="F144" s="17">
        <v>3.5</v>
      </c>
      <c r="G144" s="17">
        <v>852.07272727272721</v>
      </c>
      <c r="H144" s="43">
        <f>I3</f>
        <v>0</v>
      </c>
      <c r="I144" s="120">
        <f>G144*(1-H144)</f>
        <v>852.07272727272721</v>
      </c>
      <c r="J144" s="301">
        <f t="shared" si="54"/>
        <v>1448.5236363636361</v>
      </c>
      <c r="K144" s="302">
        <f t="shared" si="64"/>
        <v>4260.363636363636</v>
      </c>
      <c r="L144" s="830">
        <f t="shared" si="65"/>
        <v>8520.7272727272721</v>
      </c>
      <c r="M144" s="831" t="s">
        <v>4264</v>
      </c>
      <c r="N144" s="431">
        <f t="shared" si="55"/>
        <v>1448.5236363636361</v>
      </c>
      <c r="O144" s="219"/>
    </row>
    <row r="145" spans="1:15" s="5" customFormat="1" ht="48.75" customHeight="1">
      <c r="A145" s="518"/>
      <c r="B145" s="1002" t="s">
        <v>3319</v>
      </c>
      <c r="C145" s="1003"/>
      <c r="D145" s="1003"/>
      <c r="E145" s="1003"/>
      <c r="F145" s="1003"/>
      <c r="G145" s="1003"/>
      <c r="H145" s="1003"/>
      <c r="I145" s="1003"/>
      <c r="J145" s="1003"/>
      <c r="K145" s="1003"/>
      <c r="L145" s="1004"/>
      <c r="M145" s="1004"/>
      <c r="N145" s="1004"/>
      <c r="O145" s="532"/>
    </row>
    <row r="146" spans="1:15" s="4" customFormat="1" ht="25.5">
      <c r="A146" s="503"/>
      <c r="B146" s="535" t="s">
        <v>1639</v>
      </c>
      <c r="C146" s="541" t="s">
        <v>1641</v>
      </c>
      <c r="D146" s="464" t="s">
        <v>5</v>
      </c>
      <c r="E146" s="193">
        <v>1</v>
      </c>
      <c r="F146" s="11">
        <v>0.68</v>
      </c>
      <c r="G146" s="11">
        <v>354.32727272727266</v>
      </c>
      <c r="H146" s="47">
        <f>I3</f>
        <v>0</v>
      </c>
      <c r="I146" s="19">
        <f t="shared" ref="I146:I147" si="67">G146*(1-H146)</f>
        <v>354.32727272727266</v>
      </c>
      <c r="J146" s="264">
        <f t="shared" si="54"/>
        <v>602.35636363636354</v>
      </c>
      <c r="K146" s="288">
        <f t="shared" ref="K146:K159" si="68">I146*5</f>
        <v>1771.6363636363633</v>
      </c>
      <c r="L146" s="830">
        <f>K146*2</f>
        <v>3543.2727272727266</v>
      </c>
      <c r="M146" s="831" t="s">
        <v>4264</v>
      </c>
      <c r="N146" s="527">
        <f t="shared" si="55"/>
        <v>602.35636363636354</v>
      </c>
      <c r="O146" s="219"/>
    </row>
    <row r="147" spans="1:15" s="4" customFormat="1" ht="25.5">
      <c r="A147" s="503"/>
      <c r="B147" s="535" t="s">
        <v>1640</v>
      </c>
      <c r="C147" s="541" t="s">
        <v>1642</v>
      </c>
      <c r="D147" s="139" t="s">
        <v>5</v>
      </c>
      <c r="E147" s="170">
        <v>1</v>
      </c>
      <c r="F147" s="14">
        <v>0.751</v>
      </c>
      <c r="G147" s="14">
        <v>400.72727272727269</v>
      </c>
      <c r="H147" s="33">
        <f>I3</f>
        <v>0</v>
      </c>
      <c r="I147" s="29">
        <f t="shared" si="67"/>
        <v>400.72727272727269</v>
      </c>
      <c r="J147" s="265">
        <f t="shared" si="54"/>
        <v>681.23636363636354</v>
      </c>
      <c r="K147" s="284">
        <f t="shared" si="68"/>
        <v>2003.6363636363635</v>
      </c>
      <c r="L147" s="830">
        <f t="shared" ref="L147:L159" si="69">K147*2</f>
        <v>4007.272727272727</v>
      </c>
      <c r="M147" s="831" t="s">
        <v>4264</v>
      </c>
      <c r="N147" s="371">
        <f t="shared" si="55"/>
        <v>681.23636363636354</v>
      </c>
      <c r="O147" s="219"/>
    </row>
    <row r="148" spans="1:15" s="4" customFormat="1" ht="25.5">
      <c r="A148" s="503"/>
      <c r="B148" s="535" t="s">
        <v>1408</v>
      </c>
      <c r="C148" s="541" t="s">
        <v>1417</v>
      </c>
      <c r="D148" s="139" t="s">
        <v>5</v>
      </c>
      <c r="E148" s="170">
        <v>1</v>
      </c>
      <c r="F148" s="11">
        <v>0.91800000000000004</v>
      </c>
      <c r="G148" s="11">
        <v>447.12727272727267</v>
      </c>
      <c r="H148" s="47">
        <f>I3</f>
        <v>0</v>
      </c>
      <c r="I148" s="19">
        <f t="shared" ref="I148:I158" si="70">G148*(1-H148)</f>
        <v>447.12727272727267</v>
      </c>
      <c r="J148" s="265">
        <f t="shared" si="54"/>
        <v>760.11636363636353</v>
      </c>
      <c r="K148" s="284">
        <f t="shared" si="68"/>
        <v>2235.6363636363635</v>
      </c>
      <c r="L148" s="830">
        <f t="shared" si="69"/>
        <v>4471.272727272727</v>
      </c>
      <c r="M148" s="831" t="s">
        <v>4264</v>
      </c>
      <c r="N148" s="371">
        <f t="shared" si="55"/>
        <v>760.11636363636353</v>
      </c>
      <c r="O148" s="219"/>
    </row>
    <row r="149" spans="1:15" s="4" customFormat="1" ht="25.5">
      <c r="A149" s="503"/>
      <c r="B149" s="535" t="s">
        <v>2335</v>
      </c>
      <c r="C149" s="541" t="s">
        <v>2336</v>
      </c>
      <c r="D149" s="139" t="s">
        <v>5</v>
      </c>
      <c r="E149" s="170">
        <v>1</v>
      </c>
      <c r="F149" s="11"/>
      <c r="G149" s="11">
        <v>493.5272727272727</v>
      </c>
      <c r="H149" s="47">
        <f>I3</f>
        <v>0</v>
      </c>
      <c r="I149" s="19">
        <f t="shared" si="70"/>
        <v>493.5272727272727</v>
      </c>
      <c r="J149" s="265">
        <f t="shared" si="54"/>
        <v>838.99636363636353</v>
      </c>
      <c r="K149" s="284">
        <f t="shared" si="68"/>
        <v>2467.6363636363635</v>
      </c>
      <c r="L149" s="830">
        <f t="shared" si="69"/>
        <v>4935.272727272727</v>
      </c>
      <c r="M149" s="831" t="s">
        <v>4264</v>
      </c>
      <c r="N149" s="371">
        <f t="shared" si="55"/>
        <v>838.99636363636353</v>
      </c>
      <c r="O149" s="219"/>
    </row>
    <row r="150" spans="1:15" s="4" customFormat="1" ht="25.5">
      <c r="A150" s="503"/>
      <c r="B150" s="535" t="s">
        <v>1409</v>
      </c>
      <c r="C150" s="541" t="s">
        <v>1418</v>
      </c>
      <c r="D150" s="139" t="s">
        <v>5</v>
      </c>
      <c r="E150" s="170">
        <v>1</v>
      </c>
      <c r="F150" s="14">
        <v>1.252</v>
      </c>
      <c r="G150" s="14">
        <v>539.92727272727268</v>
      </c>
      <c r="H150" s="33">
        <f>I3</f>
        <v>0</v>
      </c>
      <c r="I150" s="19">
        <f t="shared" si="70"/>
        <v>539.92727272727268</v>
      </c>
      <c r="J150" s="265">
        <f t="shared" si="54"/>
        <v>917.87636363636352</v>
      </c>
      <c r="K150" s="284">
        <f t="shared" si="68"/>
        <v>2699.6363636363635</v>
      </c>
      <c r="L150" s="830">
        <f t="shared" si="69"/>
        <v>5399.272727272727</v>
      </c>
      <c r="M150" s="831" t="s">
        <v>4264</v>
      </c>
      <c r="N150" s="371">
        <f t="shared" si="55"/>
        <v>917.87636363636352</v>
      </c>
      <c r="O150" s="219"/>
    </row>
    <row r="151" spans="1:15" s="4" customFormat="1" ht="25.5">
      <c r="A151" s="503"/>
      <c r="B151" s="535" t="s">
        <v>2337</v>
      </c>
      <c r="C151" s="541" t="s">
        <v>2338</v>
      </c>
      <c r="D151" s="139" t="s">
        <v>5</v>
      </c>
      <c r="E151" s="170">
        <v>1</v>
      </c>
      <c r="F151" s="14"/>
      <c r="G151" s="14">
        <v>586.32727272727266</v>
      </c>
      <c r="H151" s="33">
        <f>I3</f>
        <v>0</v>
      </c>
      <c r="I151" s="19">
        <f t="shared" si="70"/>
        <v>586.32727272727266</v>
      </c>
      <c r="J151" s="265">
        <f t="shared" si="54"/>
        <v>996.75636363636352</v>
      </c>
      <c r="K151" s="284">
        <f t="shared" si="68"/>
        <v>2931.6363636363631</v>
      </c>
      <c r="L151" s="830">
        <f t="shared" si="69"/>
        <v>5863.2727272727261</v>
      </c>
      <c r="M151" s="831" t="s">
        <v>4264</v>
      </c>
      <c r="N151" s="371">
        <f t="shared" si="55"/>
        <v>996.75636363636352</v>
      </c>
      <c r="O151" s="219"/>
    </row>
    <row r="152" spans="1:15" s="4" customFormat="1" ht="25.5">
      <c r="A152" s="503"/>
      <c r="B152" s="535" t="s">
        <v>1410</v>
      </c>
      <c r="C152" s="541" t="s">
        <v>1419</v>
      </c>
      <c r="D152" s="139" t="s">
        <v>5</v>
      </c>
      <c r="E152" s="170">
        <v>1</v>
      </c>
      <c r="F152" s="14">
        <v>1.5860000000000001</v>
      </c>
      <c r="G152" s="14">
        <v>632.72727272727263</v>
      </c>
      <c r="H152" s="33">
        <f>I3</f>
        <v>0</v>
      </c>
      <c r="I152" s="19">
        <f t="shared" si="70"/>
        <v>632.72727272727263</v>
      </c>
      <c r="J152" s="265">
        <f t="shared" si="54"/>
        <v>1075.6363636363635</v>
      </c>
      <c r="K152" s="284">
        <f t="shared" si="68"/>
        <v>3163.6363636363631</v>
      </c>
      <c r="L152" s="830">
        <f t="shared" si="69"/>
        <v>6327.2727272727261</v>
      </c>
      <c r="M152" s="831" t="s">
        <v>4264</v>
      </c>
      <c r="N152" s="371">
        <f t="shared" si="55"/>
        <v>1075.6363636363635</v>
      </c>
      <c r="O152" s="219"/>
    </row>
    <row r="153" spans="1:15" s="4" customFormat="1" ht="25.5">
      <c r="A153" s="503"/>
      <c r="B153" s="535" t="s">
        <v>2339</v>
      </c>
      <c r="C153" s="541" t="s">
        <v>2340</v>
      </c>
      <c r="D153" s="139" t="s">
        <v>5</v>
      </c>
      <c r="E153" s="170">
        <v>1</v>
      </c>
      <c r="F153" s="14"/>
      <c r="G153" s="14">
        <v>679.12727272727261</v>
      </c>
      <c r="H153" s="33">
        <f>I3</f>
        <v>0</v>
      </c>
      <c r="I153" s="19">
        <f t="shared" si="70"/>
        <v>679.12727272727261</v>
      </c>
      <c r="J153" s="265">
        <f t="shared" si="54"/>
        <v>1154.5163636363634</v>
      </c>
      <c r="K153" s="284">
        <f t="shared" si="68"/>
        <v>3395.6363636363631</v>
      </c>
      <c r="L153" s="830">
        <f t="shared" si="69"/>
        <v>6791.2727272727261</v>
      </c>
      <c r="M153" s="831" t="s">
        <v>4264</v>
      </c>
      <c r="N153" s="371">
        <f t="shared" si="55"/>
        <v>1154.5163636363634</v>
      </c>
      <c r="O153" s="219"/>
    </row>
    <row r="154" spans="1:15" s="4" customFormat="1" ht="25.5">
      <c r="A154" s="503"/>
      <c r="B154" s="535" t="s">
        <v>1411</v>
      </c>
      <c r="C154" s="541" t="s">
        <v>1420</v>
      </c>
      <c r="D154" s="139" t="s">
        <v>5</v>
      </c>
      <c r="E154" s="170">
        <v>1</v>
      </c>
      <c r="F154" s="14">
        <v>1.9200000000000002</v>
      </c>
      <c r="G154" s="14">
        <v>725.52727272727259</v>
      </c>
      <c r="H154" s="33">
        <f>I3</f>
        <v>0</v>
      </c>
      <c r="I154" s="19">
        <f t="shared" si="70"/>
        <v>725.52727272727259</v>
      </c>
      <c r="J154" s="265">
        <f t="shared" ref="J154:J221" si="71">I154*1.7</f>
        <v>1233.3963636363633</v>
      </c>
      <c r="K154" s="284">
        <f t="shared" si="68"/>
        <v>3627.6363636363631</v>
      </c>
      <c r="L154" s="830">
        <f t="shared" si="69"/>
        <v>7255.2727272727261</v>
      </c>
      <c r="M154" s="831" t="s">
        <v>4264</v>
      </c>
      <c r="N154" s="371">
        <f t="shared" ref="N154:N223" si="72">I154*1.7</f>
        <v>1233.3963636363633</v>
      </c>
      <c r="O154" s="219"/>
    </row>
    <row r="155" spans="1:15" s="4" customFormat="1" ht="25.5">
      <c r="A155" s="503"/>
      <c r="B155" s="535" t="s">
        <v>1412</v>
      </c>
      <c r="C155" s="541" t="s">
        <v>1421</v>
      </c>
      <c r="D155" s="139" t="s">
        <v>5</v>
      </c>
      <c r="E155" s="170">
        <v>1</v>
      </c>
      <c r="F155" s="14">
        <v>2.254</v>
      </c>
      <c r="G155" s="14">
        <v>818.32727272727254</v>
      </c>
      <c r="H155" s="33">
        <f>I3</f>
        <v>0</v>
      </c>
      <c r="I155" s="19">
        <f t="shared" si="70"/>
        <v>818.32727272727254</v>
      </c>
      <c r="J155" s="265">
        <f t="shared" si="71"/>
        <v>1391.1563636363633</v>
      </c>
      <c r="K155" s="284">
        <f t="shared" si="68"/>
        <v>4091.6363636363626</v>
      </c>
      <c r="L155" s="830">
        <f t="shared" si="69"/>
        <v>8183.2727272727252</v>
      </c>
      <c r="M155" s="831" t="s">
        <v>4264</v>
      </c>
      <c r="N155" s="371">
        <f t="shared" si="72"/>
        <v>1391.1563636363633</v>
      </c>
      <c r="O155" s="219"/>
    </row>
    <row r="156" spans="1:15" s="4" customFormat="1" ht="25.5">
      <c r="A156" s="503"/>
      <c r="B156" s="535" t="s">
        <v>1413</v>
      </c>
      <c r="C156" s="541" t="s">
        <v>1422</v>
      </c>
      <c r="D156" s="139" t="s">
        <v>5</v>
      </c>
      <c r="E156" s="170">
        <v>1</v>
      </c>
      <c r="F156" s="14">
        <v>2.5880000000000001</v>
      </c>
      <c r="G156" s="14">
        <v>911.12727272727261</v>
      </c>
      <c r="H156" s="33">
        <f>I3</f>
        <v>0</v>
      </c>
      <c r="I156" s="19">
        <f t="shared" si="70"/>
        <v>911.12727272727261</v>
      </c>
      <c r="J156" s="265">
        <f t="shared" si="71"/>
        <v>1548.9163636363635</v>
      </c>
      <c r="K156" s="284">
        <f t="shared" si="68"/>
        <v>4555.6363636363631</v>
      </c>
      <c r="L156" s="830">
        <f t="shared" si="69"/>
        <v>9111.2727272727261</v>
      </c>
      <c r="M156" s="831" t="s">
        <v>4264</v>
      </c>
      <c r="N156" s="371">
        <f t="shared" si="72"/>
        <v>1548.9163636363635</v>
      </c>
      <c r="O156" s="219"/>
    </row>
    <row r="157" spans="1:15" s="4" customFormat="1" ht="25.5">
      <c r="A157" s="503"/>
      <c r="B157" s="535" t="s">
        <v>1414</v>
      </c>
      <c r="C157" s="541" t="s">
        <v>1423</v>
      </c>
      <c r="D157" s="139" t="s">
        <v>5</v>
      </c>
      <c r="E157" s="170">
        <v>1</v>
      </c>
      <c r="F157" s="14">
        <v>2.9220000000000002</v>
      </c>
      <c r="G157" s="14">
        <v>1003.9272727272726</v>
      </c>
      <c r="H157" s="33">
        <f>I3</f>
        <v>0</v>
      </c>
      <c r="I157" s="29">
        <f t="shared" si="70"/>
        <v>1003.9272727272726</v>
      </c>
      <c r="J157" s="265">
        <f t="shared" si="71"/>
        <v>1706.6763636363632</v>
      </c>
      <c r="K157" s="284">
        <f t="shared" si="68"/>
        <v>5019.6363636363631</v>
      </c>
      <c r="L157" s="830">
        <f t="shared" si="69"/>
        <v>10039.272727272726</v>
      </c>
      <c r="M157" s="831" t="s">
        <v>4264</v>
      </c>
      <c r="N157" s="371">
        <f t="shared" si="72"/>
        <v>1706.6763636363632</v>
      </c>
      <c r="O157" s="219"/>
    </row>
    <row r="158" spans="1:15" s="4" customFormat="1" ht="25.5">
      <c r="A158" s="503"/>
      <c r="B158" s="535" t="s">
        <v>1415</v>
      </c>
      <c r="C158" s="541" t="s">
        <v>1424</v>
      </c>
      <c r="D158" s="139" t="s">
        <v>5</v>
      </c>
      <c r="E158" s="170">
        <v>1</v>
      </c>
      <c r="F158" s="14">
        <v>3.2560000000000002</v>
      </c>
      <c r="G158" s="14">
        <v>1096.7272727272725</v>
      </c>
      <c r="H158" s="33">
        <f>I3</f>
        <v>0</v>
      </c>
      <c r="I158" s="29">
        <f t="shared" si="70"/>
        <v>1096.7272727272725</v>
      </c>
      <c r="J158" s="265">
        <f t="shared" si="71"/>
        <v>1864.4363636363632</v>
      </c>
      <c r="K158" s="284">
        <f t="shared" si="68"/>
        <v>5483.6363636363621</v>
      </c>
      <c r="L158" s="830">
        <f t="shared" si="69"/>
        <v>10967.272727272724</v>
      </c>
      <c r="M158" s="831" t="s">
        <v>4264</v>
      </c>
      <c r="N158" s="371">
        <f t="shared" si="72"/>
        <v>1864.4363636363632</v>
      </c>
      <c r="O158" s="219"/>
    </row>
    <row r="159" spans="1:15" s="4" customFormat="1" ht="25.5">
      <c r="A159" s="503"/>
      <c r="B159" s="542" t="s">
        <v>1416</v>
      </c>
      <c r="C159" s="543" t="s">
        <v>1425</v>
      </c>
      <c r="D159" s="86" t="s">
        <v>5</v>
      </c>
      <c r="E159" s="192">
        <v>1</v>
      </c>
      <c r="F159" s="17">
        <v>3.5900000000000003</v>
      </c>
      <c r="G159" s="17">
        <v>1189.5272727272725</v>
      </c>
      <c r="H159" s="43">
        <f>I3</f>
        <v>0</v>
      </c>
      <c r="I159" s="120">
        <f>G159*(1-H159)</f>
        <v>1189.5272727272725</v>
      </c>
      <c r="J159" s="301">
        <f t="shared" si="71"/>
        <v>2022.1963636363632</v>
      </c>
      <c r="K159" s="302">
        <f t="shared" si="68"/>
        <v>5947.6363636363621</v>
      </c>
      <c r="L159" s="830">
        <f t="shared" si="69"/>
        <v>11895.272727272724</v>
      </c>
      <c r="M159" s="831" t="s">
        <v>4264</v>
      </c>
      <c r="N159" s="431">
        <f t="shared" si="72"/>
        <v>2022.1963636363632</v>
      </c>
      <c r="O159" s="219"/>
    </row>
    <row r="160" spans="1:15" s="5" customFormat="1" ht="48" customHeight="1">
      <c r="A160" s="518"/>
      <c r="B160" s="1002" t="s">
        <v>2790</v>
      </c>
      <c r="C160" s="1003"/>
      <c r="D160" s="1003"/>
      <c r="E160" s="1003"/>
      <c r="F160" s="1003"/>
      <c r="G160" s="1003"/>
      <c r="H160" s="1003"/>
      <c r="I160" s="1003"/>
      <c r="J160" s="1003"/>
      <c r="K160" s="1003"/>
      <c r="L160" s="1004"/>
      <c r="M160" s="1004"/>
      <c r="N160" s="1004"/>
      <c r="O160" s="532"/>
    </row>
    <row r="161" spans="1:15" s="4" customFormat="1" ht="25.5">
      <c r="A161" s="503"/>
      <c r="B161" s="535" t="s">
        <v>1643</v>
      </c>
      <c r="C161" s="541" t="s">
        <v>1644</v>
      </c>
      <c r="D161" s="464" t="s">
        <v>5</v>
      </c>
      <c r="E161" s="193">
        <v>1</v>
      </c>
      <c r="F161" s="11">
        <v>1</v>
      </c>
      <c r="G161" s="11">
        <v>388.07272727272721</v>
      </c>
      <c r="H161" s="47">
        <f>I3</f>
        <v>0</v>
      </c>
      <c r="I161" s="19">
        <f t="shared" ref="I161:I162" si="73">G161*(1-H161)</f>
        <v>388.07272727272721</v>
      </c>
      <c r="J161" s="264">
        <f t="shared" si="71"/>
        <v>659.72363636363627</v>
      </c>
      <c r="K161" s="288">
        <f t="shared" ref="K161:K174" si="74">I161*5</f>
        <v>1940.363636363636</v>
      </c>
      <c r="L161" s="830">
        <f>K161*2</f>
        <v>3880.7272727272721</v>
      </c>
      <c r="M161" s="831" t="s">
        <v>4264</v>
      </c>
      <c r="N161" s="527">
        <f t="shared" si="72"/>
        <v>659.72363636363627</v>
      </c>
      <c r="O161" s="219"/>
    </row>
    <row r="162" spans="1:15" s="4" customFormat="1" ht="25.5">
      <c r="A162" s="503"/>
      <c r="B162" s="535" t="s">
        <v>1645</v>
      </c>
      <c r="C162" s="541" t="s">
        <v>1646</v>
      </c>
      <c r="D162" s="139" t="s">
        <v>5</v>
      </c>
      <c r="E162" s="170">
        <v>1</v>
      </c>
      <c r="F162" s="14">
        <v>1.2</v>
      </c>
      <c r="G162" s="14">
        <v>451.34545454545446</v>
      </c>
      <c r="H162" s="33">
        <f>I3</f>
        <v>0</v>
      </c>
      <c r="I162" s="29">
        <f t="shared" si="73"/>
        <v>451.34545454545446</v>
      </c>
      <c r="J162" s="265">
        <f t="shared" si="71"/>
        <v>767.28727272727258</v>
      </c>
      <c r="K162" s="284">
        <f t="shared" si="74"/>
        <v>2256.7272727272721</v>
      </c>
      <c r="L162" s="830">
        <f t="shared" ref="L162:L174" si="75">K162*2</f>
        <v>4513.4545454545441</v>
      </c>
      <c r="M162" s="831" t="s">
        <v>4264</v>
      </c>
      <c r="N162" s="371">
        <f t="shared" si="72"/>
        <v>767.28727272727258</v>
      </c>
      <c r="O162" s="219"/>
    </row>
    <row r="163" spans="1:15" s="4" customFormat="1" ht="25.5">
      <c r="A163" s="503"/>
      <c r="B163" s="535" t="s">
        <v>1426</v>
      </c>
      <c r="C163" s="541" t="s">
        <v>1441</v>
      </c>
      <c r="D163" s="139" t="s">
        <v>5</v>
      </c>
      <c r="E163" s="170">
        <v>1</v>
      </c>
      <c r="F163" s="11">
        <v>1.7</v>
      </c>
      <c r="G163" s="11">
        <v>514.61818181818182</v>
      </c>
      <c r="H163" s="47">
        <f>I3</f>
        <v>0</v>
      </c>
      <c r="I163" s="19">
        <f t="shared" ref="I163:I173" si="76">G163*(1-H163)</f>
        <v>514.61818181818182</v>
      </c>
      <c r="J163" s="265">
        <f t="shared" si="71"/>
        <v>874.85090909090911</v>
      </c>
      <c r="K163" s="284">
        <f t="shared" si="74"/>
        <v>2573.090909090909</v>
      </c>
      <c r="L163" s="830">
        <f t="shared" si="75"/>
        <v>5146.181818181818</v>
      </c>
      <c r="M163" s="831" t="s">
        <v>4264</v>
      </c>
      <c r="N163" s="371">
        <f t="shared" si="72"/>
        <v>874.85090909090911</v>
      </c>
      <c r="O163" s="219"/>
    </row>
    <row r="164" spans="1:15" s="4" customFormat="1" ht="25.5">
      <c r="A164" s="503"/>
      <c r="B164" s="535" t="s">
        <v>2341</v>
      </c>
      <c r="C164" s="541" t="s">
        <v>2342</v>
      </c>
      <c r="D164" s="139" t="s">
        <v>5</v>
      </c>
      <c r="E164" s="170">
        <v>1</v>
      </c>
      <c r="F164" s="11"/>
      <c r="G164" s="11">
        <v>577.89090909090908</v>
      </c>
      <c r="H164" s="47">
        <f>I3</f>
        <v>0</v>
      </c>
      <c r="I164" s="19">
        <f t="shared" si="76"/>
        <v>577.89090909090908</v>
      </c>
      <c r="J164" s="265">
        <f t="shared" si="71"/>
        <v>982.41454545454542</v>
      </c>
      <c r="K164" s="284">
        <f t="shared" si="74"/>
        <v>2889.4545454545455</v>
      </c>
      <c r="L164" s="830">
        <f t="shared" si="75"/>
        <v>5778.909090909091</v>
      </c>
      <c r="M164" s="831" t="s">
        <v>4264</v>
      </c>
      <c r="N164" s="371">
        <f t="shared" si="72"/>
        <v>982.41454545454542</v>
      </c>
      <c r="O164" s="219"/>
    </row>
    <row r="165" spans="1:15" s="4" customFormat="1" ht="25.5">
      <c r="A165" s="503"/>
      <c r="B165" s="535" t="s">
        <v>1447</v>
      </c>
      <c r="C165" s="541" t="s">
        <v>1442</v>
      </c>
      <c r="D165" s="139" t="s">
        <v>5</v>
      </c>
      <c r="E165" s="170">
        <v>1</v>
      </c>
      <c r="F165" s="14">
        <v>2.2000000000000002</v>
      </c>
      <c r="G165" s="14">
        <v>641.16363636363621</v>
      </c>
      <c r="H165" s="33">
        <f>I3</f>
        <v>0</v>
      </c>
      <c r="I165" s="19">
        <f t="shared" si="76"/>
        <v>641.16363636363621</v>
      </c>
      <c r="J165" s="265">
        <f t="shared" si="71"/>
        <v>1089.9781818181816</v>
      </c>
      <c r="K165" s="284">
        <f t="shared" si="74"/>
        <v>3205.8181818181811</v>
      </c>
      <c r="L165" s="830">
        <f t="shared" si="75"/>
        <v>6411.6363636363621</v>
      </c>
      <c r="M165" s="831" t="s">
        <v>4264</v>
      </c>
      <c r="N165" s="371">
        <f t="shared" si="72"/>
        <v>1089.9781818181816</v>
      </c>
      <c r="O165" s="219"/>
    </row>
    <row r="166" spans="1:15" s="4" customFormat="1" ht="25.5">
      <c r="A166" s="503"/>
      <c r="B166" s="535" t="s">
        <v>2343</v>
      </c>
      <c r="C166" s="541" t="s">
        <v>2344</v>
      </c>
      <c r="D166" s="139" t="s">
        <v>5</v>
      </c>
      <c r="E166" s="170">
        <v>1</v>
      </c>
      <c r="F166" s="14"/>
      <c r="G166" s="14">
        <v>704.43636363636358</v>
      </c>
      <c r="H166" s="33">
        <f>I3</f>
        <v>0</v>
      </c>
      <c r="I166" s="19">
        <f t="shared" si="76"/>
        <v>704.43636363636358</v>
      </c>
      <c r="J166" s="265">
        <f t="shared" si="71"/>
        <v>1197.5418181818181</v>
      </c>
      <c r="K166" s="284">
        <f t="shared" si="74"/>
        <v>3522.181818181818</v>
      </c>
      <c r="L166" s="830">
        <f t="shared" si="75"/>
        <v>7044.363636363636</v>
      </c>
      <c r="M166" s="831" t="s">
        <v>4264</v>
      </c>
      <c r="N166" s="371">
        <f t="shared" si="72"/>
        <v>1197.5418181818181</v>
      </c>
      <c r="O166" s="219"/>
    </row>
    <row r="167" spans="1:15" s="4" customFormat="1" ht="25.5">
      <c r="A167" s="503"/>
      <c r="B167" s="535" t="s">
        <v>1448</v>
      </c>
      <c r="C167" s="541" t="s">
        <v>1449</v>
      </c>
      <c r="D167" s="139" t="s">
        <v>5</v>
      </c>
      <c r="E167" s="170">
        <v>1</v>
      </c>
      <c r="F167" s="14">
        <v>2.7</v>
      </c>
      <c r="G167" s="14">
        <v>767.70909090909083</v>
      </c>
      <c r="H167" s="33">
        <f>I3</f>
        <v>0</v>
      </c>
      <c r="I167" s="19">
        <f t="shared" si="76"/>
        <v>767.70909090909083</v>
      </c>
      <c r="J167" s="265">
        <f t="shared" si="71"/>
        <v>1305.1054545454544</v>
      </c>
      <c r="K167" s="284">
        <f t="shared" si="74"/>
        <v>3838.545454545454</v>
      </c>
      <c r="L167" s="830">
        <f t="shared" si="75"/>
        <v>7677.0909090909081</v>
      </c>
      <c r="M167" s="831" t="s">
        <v>4264</v>
      </c>
      <c r="N167" s="371">
        <f t="shared" si="72"/>
        <v>1305.1054545454544</v>
      </c>
      <c r="O167" s="219"/>
    </row>
    <row r="168" spans="1:15" s="4" customFormat="1" ht="25.5">
      <c r="A168" s="503"/>
      <c r="B168" s="535" t="s">
        <v>2345</v>
      </c>
      <c r="C168" s="541" t="s">
        <v>2346</v>
      </c>
      <c r="D168" s="139" t="s">
        <v>5</v>
      </c>
      <c r="E168" s="170">
        <v>1</v>
      </c>
      <c r="F168" s="14"/>
      <c r="G168" s="14">
        <v>830.98181818181797</v>
      </c>
      <c r="H168" s="33">
        <f>I3</f>
        <v>0</v>
      </c>
      <c r="I168" s="19">
        <f t="shared" si="76"/>
        <v>830.98181818181797</v>
      </c>
      <c r="J168" s="265">
        <f t="shared" si="71"/>
        <v>1412.6690909090905</v>
      </c>
      <c r="K168" s="284">
        <f t="shared" si="74"/>
        <v>4154.9090909090901</v>
      </c>
      <c r="L168" s="830">
        <f t="shared" si="75"/>
        <v>8309.8181818181802</v>
      </c>
      <c r="M168" s="831" t="s">
        <v>4264</v>
      </c>
      <c r="N168" s="371">
        <f t="shared" si="72"/>
        <v>1412.6690909090905</v>
      </c>
      <c r="O168" s="219"/>
    </row>
    <row r="169" spans="1:15" s="4" customFormat="1" ht="25.5">
      <c r="A169" s="503"/>
      <c r="B169" s="535" t="s">
        <v>1450</v>
      </c>
      <c r="C169" s="541" t="s">
        <v>1451</v>
      </c>
      <c r="D169" s="139" t="s">
        <v>5</v>
      </c>
      <c r="E169" s="170">
        <v>1</v>
      </c>
      <c r="F169" s="14">
        <v>3.3</v>
      </c>
      <c r="G169" s="14">
        <v>894.25454545454534</v>
      </c>
      <c r="H169" s="33">
        <f>I3</f>
        <v>0</v>
      </c>
      <c r="I169" s="19">
        <f t="shared" si="76"/>
        <v>894.25454545454534</v>
      </c>
      <c r="J169" s="265">
        <f t="shared" si="71"/>
        <v>1520.2327272727271</v>
      </c>
      <c r="K169" s="284">
        <f t="shared" si="74"/>
        <v>4471.272727272727</v>
      </c>
      <c r="L169" s="830">
        <f t="shared" si="75"/>
        <v>8942.545454545454</v>
      </c>
      <c r="M169" s="831" t="s">
        <v>4264</v>
      </c>
      <c r="N169" s="371">
        <f t="shared" si="72"/>
        <v>1520.2327272727271</v>
      </c>
      <c r="O169" s="219"/>
    </row>
    <row r="170" spans="1:15" s="4" customFormat="1" ht="25.5">
      <c r="A170" s="503"/>
      <c r="B170" s="535" t="s">
        <v>1452</v>
      </c>
      <c r="C170" s="541" t="s">
        <v>1453</v>
      </c>
      <c r="D170" s="139" t="s">
        <v>5</v>
      </c>
      <c r="E170" s="170">
        <v>1</v>
      </c>
      <c r="F170" s="14">
        <v>3.7</v>
      </c>
      <c r="G170" s="14">
        <v>1020.7999999999998</v>
      </c>
      <c r="H170" s="33">
        <f>I3</f>
        <v>0</v>
      </c>
      <c r="I170" s="29">
        <f t="shared" si="76"/>
        <v>1020.7999999999998</v>
      </c>
      <c r="J170" s="265">
        <f t="shared" si="71"/>
        <v>1735.3599999999997</v>
      </c>
      <c r="K170" s="284">
        <f t="shared" si="74"/>
        <v>5103.9999999999991</v>
      </c>
      <c r="L170" s="830">
        <f t="shared" si="75"/>
        <v>10207.999999999998</v>
      </c>
      <c r="M170" s="831" t="s">
        <v>4264</v>
      </c>
      <c r="N170" s="371">
        <f t="shared" si="72"/>
        <v>1735.3599999999997</v>
      </c>
      <c r="O170" s="219"/>
    </row>
    <row r="171" spans="1:15" s="4" customFormat="1" ht="25.5">
      <c r="A171" s="503"/>
      <c r="B171" s="535" t="s">
        <v>1454</v>
      </c>
      <c r="C171" s="541" t="s">
        <v>1455</v>
      </c>
      <c r="D171" s="139" t="s">
        <v>5</v>
      </c>
      <c r="E171" s="170">
        <v>1</v>
      </c>
      <c r="F171" s="14">
        <v>4.3</v>
      </c>
      <c r="G171" s="14">
        <v>1147.3454545454545</v>
      </c>
      <c r="H171" s="33">
        <f>I3</f>
        <v>0</v>
      </c>
      <c r="I171" s="29">
        <f t="shared" si="76"/>
        <v>1147.3454545454545</v>
      </c>
      <c r="J171" s="265">
        <f t="shared" si="71"/>
        <v>1950.4872727272725</v>
      </c>
      <c r="K171" s="284">
        <f t="shared" si="74"/>
        <v>5736.7272727272721</v>
      </c>
      <c r="L171" s="830">
        <f t="shared" si="75"/>
        <v>11473.454545454544</v>
      </c>
      <c r="M171" s="831" t="s">
        <v>4264</v>
      </c>
      <c r="N171" s="371">
        <f t="shared" si="72"/>
        <v>1950.4872727272725</v>
      </c>
      <c r="O171" s="219"/>
    </row>
    <row r="172" spans="1:15" s="4" customFormat="1" ht="25.5">
      <c r="A172" s="503"/>
      <c r="B172" s="535" t="s">
        <v>1456</v>
      </c>
      <c r="C172" s="541" t="s">
        <v>1457</v>
      </c>
      <c r="D172" s="139" t="s">
        <v>5</v>
      </c>
      <c r="E172" s="170">
        <v>1</v>
      </c>
      <c r="F172" s="14">
        <v>4.7</v>
      </c>
      <c r="G172" s="14">
        <v>1273.8909090909087</v>
      </c>
      <c r="H172" s="33">
        <f>I3</f>
        <v>0</v>
      </c>
      <c r="I172" s="29">
        <f t="shared" si="76"/>
        <v>1273.8909090909087</v>
      </c>
      <c r="J172" s="265">
        <f t="shared" si="71"/>
        <v>2165.6145454545449</v>
      </c>
      <c r="K172" s="284">
        <f t="shared" si="74"/>
        <v>6369.4545454545441</v>
      </c>
      <c r="L172" s="830">
        <f t="shared" si="75"/>
        <v>12738.909090909088</v>
      </c>
      <c r="M172" s="831" t="s">
        <v>4264</v>
      </c>
      <c r="N172" s="371">
        <f t="shared" si="72"/>
        <v>2165.6145454545449</v>
      </c>
      <c r="O172" s="219"/>
    </row>
    <row r="173" spans="1:15" s="4" customFormat="1" ht="25.5">
      <c r="A173" s="503"/>
      <c r="B173" s="535" t="s">
        <v>1458</v>
      </c>
      <c r="C173" s="541" t="s">
        <v>1459</v>
      </c>
      <c r="D173" s="139" t="s">
        <v>5</v>
      </c>
      <c r="E173" s="170">
        <v>1</v>
      </c>
      <c r="F173" s="14">
        <v>5.2</v>
      </c>
      <c r="G173" s="14">
        <v>1400.4363636363635</v>
      </c>
      <c r="H173" s="33">
        <f>I3</f>
        <v>0</v>
      </c>
      <c r="I173" s="29">
        <f t="shared" si="76"/>
        <v>1400.4363636363635</v>
      </c>
      <c r="J173" s="265">
        <f t="shared" si="71"/>
        <v>2380.741818181818</v>
      </c>
      <c r="K173" s="284">
        <f t="shared" si="74"/>
        <v>7002.1818181818171</v>
      </c>
      <c r="L173" s="830">
        <f t="shared" si="75"/>
        <v>14004.363636363634</v>
      </c>
      <c r="M173" s="831" t="s">
        <v>4264</v>
      </c>
      <c r="N173" s="371">
        <f t="shared" si="72"/>
        <v>2380.741818181818</v>
      </c>
      <c r="O173" s="219"/>
    </row>
    <row r="174" spans="1:15" s="4" customFormat="1" ht="25.5">
      <c r="A174" s="503"/>
      <c r="B174" s="542" t="s">
        <v>1460</v>
      </c>
      <c r="C174" s="543" t="s">
        <v>1461</v>
      </c>
      <c r="D174" s="86" t="s">
        <v>5</v>
      </c>
      <c r="E174" s="192">
        <v>1</v>
      </c>
      <c r="F174" s="17">
        <v>5.7</v>
      </c>
      <c r="G174" s="17">
        <v>1526.981818181818</v>
      </c>
      <c r="H174" s="43">
        <f>I3</f>
        <v>0</v>
      </c>
      <c r="I174" s="120">
        <f>G174*(1-H174)</f>
        <v>1526.981818181818</v>
      </c>
      <c r="J174" s="301">
        <f t="shared" si="71"/>
        <v>2595.8690909090906</v>
      </c>
      <c r="K174" s="302">
        <f t="shared" si="74"/>
        <v>7634.9090909090901</v>
      </c>
      <c r="L174" s="830">
        <f t="shared" si="75"/>
        <v>15269.81818181818</v>
      </c>
      <c r="M174" s="831" t="s">
        <v>4264</v>
      </c>
      <c r="N174" s="431">
        <f t="shared" si="72"/>
        <v>2595.8690909090906</v>
      </c>
      <c r="O174" s="219"/>
    </row>
    <row r="175" spans="1:15" s="4" customFormat="1" ht="41.25" customHeight="1">
      <c r="A175" s="503"/>
      <c r="B175" s="1005" t="s">
        <v>2237</v>
      </c>
      <c r="C175" s="1006"/>
      <c r="D175" s="1006"/>
      <c r="E175" s="1006"/>
      <c r="F175" s="1006"/>
      <c r="G175" s="1006"/>
      <c r="H175" s="1006"/>
      <c r="I175" s="1006"/>
      <c r="J175" s="1006"/>
      <c r="K175" s="1006"/>
      <c r="L175" s="1006"/>
      <c r="M175" s="1006"/>
      <c r="N175" s="1007"/>
      <c r="O175" s="533"/>
    </row>
    <row r="176" spans="1:15" s="4" customFormat="1">
      <c r="A176" s="503"/>
      <c r="B176" s="535" t="s">
        <v>1667</v>
      </c>
      <c r="C176" s="541" t="s">
        <v>1697</v>
      </c>
      <c r="D176" s="464" t="s">
        <v>5</v>
      </c>
      <c r="E176" s="193">
        <v>1</v>
      </c>
      <c r="F176" s="11">
        <v>0.3</v>
      </c>
      <c r="G176" s="11">
        <v>204.37090909090904</v>
      </c>
      <c r="H176" s="47">
        <f>I3</f>
        <v>0</v>
      </c>
      <c r="I176" s="19">
        <f t="shared" ref="I176:I188" si="77">G176*(1-H176)</f>
        <v>204.37090909090904</v>
      </c>
      <c r="J176" s="264" t="s">
        <v>3874</v>
      </c>
      <c r="K176" s="288">
        <f t="shared" ref="K176:K189" si="78">I176*5</f>
        <v>1021.8545454545451</v>
      </c>
      <c r="L176" s="830">
        <f>K176*2</f>
        <v>2043.7090909090903</v>
      </c>
      <c r="M176" s="830">
        <f>K176*3</f>
        <v>3065.5636363636354</v>
      </c>
      <c r="N176" s="527">
        <f t="shared" si="72"/>
        <v>347.43054545454538</v>
      </c>
      <c r="O176" s="219"/>
    </row>
    <row r="177" spans="1:15" s="4" customFormat="1">
      <c r="A177" s="503"/>
      <c r="B177" s="535" t="s">
        <v>1668</v>
      </c>
      <c r="C177" s="541" t="s">
        <v>1698</v>
      </c>
      <c r="D177" s="139" t="s">
        <v>5</v>
      </c>
      <c r="E177" s="170">
        <v>1</v>
      </c>
      <c r="F177" s="14">
        <v>0.32</v>
      </c>
      <c r="G177" s="14">
        <v>231.26181818181814</v>
      </c>
      <c r="H177" s="33">
        <f>I3</f>
        <v>0</v>
      </c>
      <c r="I177" s="29">
        <f t="shared" si="77"/>
        <v>231.26181818181814</v>
      </c>
      <c r="J177" s="264" t="s">
        <v>3874</v>
      </c>
      <c r="K177" s="284">
        <f t="shared" si="78"/>
        <v>1156.3090909090906</v>
      </c>
      <c r="L177" s="830">
        <f t="shared" ref="L177:L189" si="79">K177*2</f>
        <v>2312.6181818181813</v>
      </c>
      <c r="M177" s="830">
        <f t="shared" ref="M177:M189" si="80">K177*3</f>
        <v>3468.9272727272719</v>
      </c>
      <c r="N177" s="371">
        <f t="shared" si="72"/>
        <v>393.14509090909081</v>
      </c>
      <c r="O177" s="219"/>
    </row>
    <row r="178" spans="1:15" s="4" customFormat="1">
      <c r="A178" s="503"/>
      <c r="B178" s="535" t="s">
        <v>1669</v>
      </c>
      <c r="C178" s="541" t="s">
        <v>1699</v>
      </c>
      <c r="D178" s="139" t="s">
        <v>5</v>
      </c>
      <c r="E178" s="170">
        <v>1</v>
      </c>
      <c r="F178" s="11">
        <v>0.33</v>
      </c>
      <c r="G178" s="11">
        <v>258.15272727272725</v>
      </c>
      <c r="H178" s="47">
        <f>I3</f>
        <v>0</v>
      </c>
      <c r="I178" s="19">
        <f t="shared" si="77"/>
        <v>258.15272727272725</v>
      </c>
      <c r="J178" s="264" t="s">
        <v>3874</v>
      </c>
      <c r="K178" s="284">
        <f t="shared" si="78"/>
        <v>1290.7636363636361</v>
      </c>
      <c r="L178" s="830">
        <f t="shared" si="79"/>
        <v>2581.5272727272722</v>
      </c>
      <c r="M178" s="830">
        <f t="shared" si="80"/>
        <v>3872.2909090909084</v>
      </c>
      <c r="N178" s="371">
        <f t="shared" si="72"/>
        <v>438.8596363636363</v>
      </c>
      <c r="O178" s="219"/>
    </row>
    <row r="179" spans="1:15" s="4" customFormat="1">
      <c r="A179" s="503"/>
      <c r="B179" s="535" t="s">
        <v>2347</v>
      </c>
      <c r="C179" s="541" t="s">
        <v>2348</v>
      </c>
      <c r="D179" s="139" t="s">
        <v>5</v>
      </c>
      <c r="E179" s="170">
        <v>1</v>
      </c>
      <c r="F179" s="11"/>
      <c r="G179" s="11">
        <v>285.04363636363632</v>
      </c>
      <c r="H179" s="47">
        <f>I3</f>
        <v>0</v>
      </c>
      <c r="I179" s="19">
        <f t="shared" si="77"/>
        <v>285.04363636363632</v>
      </c>
      <c r="J179" s="264" t="s">
        <v>3874</v>
      </c>
      <c r="K179" s="284">
        <f t="shared" si="78"/>
        <v>1425.2181818181816</v>
      </c>
      <c r="L179" s="830">
        <f t="shared" si="79"/>
        <v>2850.4363636363632</v>
      </c>
      <c r="M179" s="830">
        <f t="shared" si="80"/>
        <v>4275.6545454545449</v>
      </c>
      <c r="N179" s="371">
        <f t="shared" si="72"/>
        <v>484.57418181818173</v>
      </c>
      <c r="O179" s="219"/>
    </row>
    <row r="180" spans="1:15" s="4" customFormat="1">
      <c r="A180" s="503"/>
      <c r="B180" s="535" t="s">
        <v>1670</v>
      </c>
      <c r="C180" s="541" t="s">
        <v>1700</v>
      </c>
      <c r="D180" s="139" t="s">
        <v>5</v>
      </c>
      <c r="E180" s="170">
        <v>1</v>
      </c>
      <c r="F180" s="14">
        <v>0.35</v>
      </c>
      <c r="G180" s="14">
        <v>311.9345454545454</v>
      </c>
      <c r="H180" s="33">
        <f>I3</f>
        <v>0</v>
      </c>
      <c r="I180" s="19">
        <f t="shared" si="77"/>
        <v>311.9345454545454</v>
      </c>
      <c r="J180" s="264" t="s">
        <v>3874</v>
      </c>
      <c r="K180" s="284">
        <f t="shared" si="78"/>
        <v>1559.6727272727271</v>
      </c>
      <c r="L180" s="830">
        <f t="shared" si="79"/>
        <v>3119.3454545454542</v>
      </c>
      <c r="M180" s="830">
        <f t="shared" si="80"/>
        <v>4679.0181818181809</v>
      </c>
      <c r="N180" s="371">
        <f t="shared" si="72"/>
        <v>530.28872727272721</v>
      </c>
      <c r="O180" s="219"/>
    </row>
    <row r="181" spans="1:15" s="4" customFormat="1">
      <c r="A181" s="503"/>
      <c r="B181" s="535" t="s">
        <v>2349</v>
      </c>
      <c r="C181" s="541" t="s">
        <v>2350</v>
      </c>
      <c r="D181" s="139" t="s">
        <v>5</v>
      </c>
      <c r="E181" s="170">
        <v>1</v>
      </c>
      <c r="F181" s="14"/>
      <c r="G181" s="14">
        <v>338.82545454545448</v>
      </c>
      <c r="H181" s="33">
        <f>I3</f>
        <v>0</v>
      </c>
      <c r="I181" s="19">
        <f t="shared" si="77"/>
        <v>338.82545454545448</v>
      </c>
      <c r="J181" s="264" t="s">
        <v>3874</v>
      </c>
      <c r="K181" s="284">
        <f t="shared" si="78"/>
        <v>1694.1272727272724</v>
      </c>
      <c r="L181" s="830">
        <f t="shared" si="79"/>
        <v>3388.2545454545448</v>
      </c>
      <c r="M181" s="830">
        <f t="shared" si="80"/>
        <v>5082.3818181818169</v>
      </c>
      <c r="N181" s="371">
        <f t="shared" si="72"/>
        <v>576.00327272727259</v>
      </c>
      <c r="O181" s="219"/>
    </row>
    <row r="182" spans="1:15" s="4" customFormat="1">
      <c r="A182" s="503"/>
      <c r="B182" s="535" t="s">
        <v>1671</v>
      </c>
      <c r="C182" s="541" t="s">
        <v>1701</v>
      </c>
      <c r="D182" s="139" t="s">
        <v>5</v>
      </c>
      <c r="E182" s="170">
        <v>1</v>
      </c>
      <c r="F182" s="14">
        <v>0.4</v>
      </c>
      <c r="G182" s="14">
        <v>365.71636363636361</v>
      </c>
      <c r="H182" s="33">
        <f>I3</f>
        <v>0</v>
      </c>
      <c r="I182" s="19">
        <f t="shared" si="77"/>
        <v>365.71636363636361</v>
      </c>
      <c r="J182" s="264" t="s">
        <v>3874</v>
      </c>
      <c r="K182" s="284">
        <f t="shared" si="78"/>
        <v>1828.5818181818181</v>
      </c>
      <c r="L182" s="830">
        <f t="shared" si="79"/>
        <v>3657.1636363636362</v>
      </c>
      <c r="M182" s="830">
        <f t="shared" si="80"/>
        <v>5485.7454545454548</v>
      </c>
      <c r="N182" s="371">
        <f t="shared" si="72"/>
        <v>621.71781818181807</v>
      </c>
      <c r="O182" s="219"/>
    </row>
    <row r="183" spans="1:15" s="4" customFormat="1">
      <c r="A183" s="503"/>
      <c r="B183" s="535" t="s">
        <v>2351</v>
      </c>
      <c r="C183" s="541" t="s">
        <v>2352</v>
      </c>
      <c r="D183" s="139" t="s">
        <v>5</v>
      </c>
      <c r="E183" s="170">
        <v>1</v>
      </c>
      <c r="F183" s="14"/>
      <c r="G183" s="14">
        <v>392.60727272727263</v>
      </c>
      <c r="H183" s="33">
        <f>I3</f>
        <v>0</v>
      </c>
      <c r="I183" s="19">
        <f t="shared" si="77"/>
        <v>392.60727272727263</v>
      </c>
      <c r="J183" s="264" t="s">
        <v>3874</v>
      </c>
      <c r="K183" s="284">
        <f t="shared" si="78"/>
        <v>1963.0363636363631</v>
      </c>
      <c r="L183" s="830">
        <f t="shared" si="79"/>
        <v>3926.0727272727263</v>
      </c>
      <c r="M183" s="830">
        <f t="shared" si="80"/>
        <v>5889.109090909089</v>
      </c>
      <c r="N183" s="371">
        <f t="shared" si="72"/>
        <v>667.43236363636345</v>
      </c>
      <c r="O183" s="219"/>
    </row>
    <row r="184" spans="1:15" s="4" customFormat="1">
      <c r="A184" s="503"/>
      <c r="B184" s="535" t="s">
        <v>1672</v>
      </c>
      <c r="C184" s="541" t="s">
        <v>1702</v>
      </c>
      <c r="D184" s="139" t="s">
        <v>5</v>
      </c>
      <c r="E184" s="170">
        <v>1</v>
      </c>
      <c r="F184" s="14">
        <v>0.5</v>
      </c>
      <c r="G184" s="14">
        <v>419.49818181818176</v>
      </c>
      <c r="H184" s="33">
        <f>I3</f>
        <v>0</v>
      </c>
      <c r="I184" s="19">
        <f t="shared" si="77"/>
        <v>419.49818181818176</v>
      </c>
      <c r="J184" s="264" t="s">
        <v>3874</v>
      </c>
      <c r="K184" s="284">
        <f t="shared" si="78"/>
        <v>2097.4909090909086</v>
      </c>
      <c r="L184" s="830">
        <f t="shared" si="79"/>
        <v>4194.9818181818173</v>
      </c>
      <c r="M184" s="830">
        <f t="shared" si="80"/>
        <v>6292.4727272727259</v>
      </c>
      <c r="N184" s="371">
        <f t="shared" si="72"/>
        <v>713.14690909090893</v>
      </c>
      <c r="O184" s="219"/>
    </row>
    <row r="185" spans="1:15" s="4" customFormat="1">
      <c r="A185" s="503"/>
      <c r="B185" s="535" t="s">
        <v>1673</v>
      </c>
      <c r="C185" s="541" t="s">
        <v>1703</v>
      </c>
      <c r="D185" s="139" t="s">
        <v>5</v>
      </c>
      <c r="E185" s="170">
        <v>1</v>
      </c>
      <c r="F185" s="14">
        <v>0.6</v>
      </c>
      <c r="G185" s="14">
        <v>473.27999999999992</v>
      </c>
      <c r="H185" s="33">
        <f>I3</f>
        <v>0</v>
      </c>
      <c r="I185" s="29">
        <f t="shared" si="77"/>
        <v>473.27999999999992</v>
      </c>
      <c r="J185" s="264" t="s">
        <v>3874</v>
      </c>
      <c r="K185" s="284">
        <f t="shared" si="78"/>
        <v>2366.3999999999996</v>
      </c>
      <c r="L185" s="830">
        <f t="shared" si="79"/>
        <v>4732.7999999999993</v>
      </c>
      <c r="M185" s="830">
        <f t="shared" si="80"/>
        <v>7099.1999999999989</v>
      </c>
      <c r="N185" s="371">
        <f t="shared" si="72"/>
        <v>804.57599999999979</v>
      </c>
      <c r="O185" s="219"/>
    </row>
    <row r="186" spans="1:15" s="4" customFormat="1">
      <c r="A186" s="503"/>
      <c r="B186" s="535" t="s">
        <v>1674</v>
      </c>
      <c r="C186" s="541" t="s">
        <v>1704</v>
      </c>
      <c r="D186" s="139" t="s">
        <v>5</v>
      </c>
      <c r="E186" s="170">
        <v>1</v>
      </c>
      <c r="F186" s="14">
        <v>0.7</v>
      </c>
      <c r="G186" s="14">
        <v>527.06181818181813</v>
      </c>
      <c r="H186" s="33">
        <f>I3</f>
        <v>0</v>
      </c>
      <c r="I186" s="29">
        <f t="shared" si="77"/>
        <v>527.06181818181813</v>
      </c>
      <c r="J186" s="264" t="s">
        <v>3874</v>
      </c>
      <c r="K186" s="284">
        <f t="shared" si="78"/>
        <v>2635.3090909090906</v>
      </c>
      <c r="L186" s="830">
        <f t="shared" si="79"/>
        <v>5270.6181818181813</v>
      </c>
      <c r="M186" s="830">
        <f t="shared" si="80"/>
        <v>7905.9272727272719</v>
      </c>
      <c r="N186" s="371">
        <f t="shared" si="72"/>
        <v>896.00509090909077</v>
      </c>
      <c r="O186" s="219"/>
    </row>
    <row r="187" spans="1:15" s="4" customFormat="1">
      <c r="A187" s="503"/>
      <c r="B187" s="535" t="s">
        <v>1675</v>
      </c>
      <c r="C187" s="541" t="s">
        <v>1705</v>
      </c>
      <c r="D187" s="139" t="s">
        <v>5</v>
      </c>
      <c r="E187" s="170">
        <v>1</v>
      </c>
      <c r="F187" s="14">
        <v>0.8</v>
      </c>
      <c r="G187" s="14">
        <v>580.84363636363616</v>
      </c>
      <c r="H187" s="33">
        <f>I3</f>
        <v>0</v>
      </c>
      <c r="I187" s="29">
        <f t="shared" si="77"/>
        <v>580.84363636363616</v>
      </c>
      <c r="J187" s="264" t="s">
        <v>3874</v>
      </c>
      <c r="K187" s="284">
        <f t="shared" si="78"/>
        <v>2904.2181818181807</v>
      </c>
      <c r="L187" s="830">
        <f t="shared" si="79"/>
        <v>5808.4363636363614</v>
      </c>
      <c r="M187" s="830">
        <f t="shared" si="80"/>
        <v>8712.6545454545412</v>
      </c>
      <c r="N187" s="371">
        <f t="shared" si="72"/>
        <v>987.4341818181814</v>
      </c>
      <c r="O187" s="219"/>
    </row>
    <row r="188" spans="1:15" s="4" customFormat="1">
      <c r="A188" s="503"/>
      <c r="B188" s="535" t="s">
        <v>1676</v>
      </c>
      <c r="C188" s="541" t="s">
        <v>1706</v>
      </c>
      <c r="D188" s="139" t="s">
        <v>5</v>
      </c>
      <c r="E188" s="170">
        <v>1</v>
      </c>
      <c r="F188" s="14">
        <v>0.9</v>
      </c>
      <c r="G188" s="14">
        <v>634.62545454545455</v>
      </c>
      <c r="H188" s="33">
        <f>I3</f>
        <v>0</v>
      </c>
      <c r="I188" s="29">
        <f t="shared" si="77"/>
        <v>634.62545454545455</v>
      </c>
      <c r="J188" s="264" t="s">
        <v>3874</v>
      </c>
      <c r="K188" s="284">
        <f t="shared" si="78"/>
        <v>3173.1272727272726</v>
      </c>
      <c r="L188" s="830">
        <f t="shared" si="79"/>
        <v>6346.2545454545452</v>
      </c>
      <c r="M188" s="830">
        <f t="shared" si="80"/>
        <v>9519.3818181818169</v>
      </c>
      <c r="N188" s="371">
        <f t="shared" si="72"/>
        <v>1078.8632727272727</v>
      </c>
      <c r="O188" s="219"/>
    </row>
    <row r="189" spans="1:15" s="4" customFormat="1">
      <c r="A189" s="503"/>
      <c r="B189" s="535" t="s">
        <v>1677</v>
      </c>
      <c r="C189" s="541" t="s">
        <v>1707</v>
      </c>
      <c r="D189" s="86" t="s">
        <v>5</v>
      </c>
      <c r="E189" s="192">
        <v>1</v>
      </c>
      <c r="F189" s="17">
        <v>1</v>
      </c>
      <c r="G189" s="17">
        <v>724.26181818181806</v>
      </c>
      <c r="H189" s="43">
        <f>I3</f>
        <v>0</v>
      </c>
      <c r="I189" s="120">
        <f>G189*(1-H189)</f>
        <v>724.26181818181806</v>
      </c>
      <c r="J189" s="264" t="s">
        <v>3874</v>
      </c>
      <c r="K189" s="284">
        <f t="shared" si="78"/>
        <v>3621.3090909090902</v>
      </c>
      <c r="L189" s="830">
        <f t="shared" si="79"/>
        <v>7242.6181818181803</v>
      </c>
      <c r="M189" s="830">
        <f t="shared" si="80"/>
        <v>10863.927272727271</v>
      </c>
      <c r="N189" s="371">
        <f t="shared" si="72"/>
        <v>1231.2450909090908</v>
      </c>
      <c r="O189" s="219"/>
    </row>
    <row r="190" spans="1:15" s="4" customFormat="1" ht="15" customHeight="1">
      <c r="A190" s="471"/>
      <c r="B190" s="991" t="s">
        <v>2238</v>
      </c>
      <c r="C190" s="991"/>
      <c r="D190" s="991"/>
      <c r="E190" s="991"/>
      <c r="F190" s="991"/>
      <c r="G190" s="991"/>
      <c r="H190" s="991"/>
      <c r="I190" s="991"/>
      <c r="J190" s="991"/>
      <c r="K190" s="991"/>
      <c r="L190" s="992"/>
      <c r="M190" s="992"/>
      <c r="N190" s="992"/>
      <c r="O190" s="534"/>
    </row>
    <row r="191" spans="1:15" s="4" customFormat="1" ht="25.5">
      <c r="A191" s="503"/>
      <c r="B191" s="535" t="s">
        <v>1500</v>
      </c>
      <c r="C191" s="544" t="s">
        <v>1504</v>
      </c>
      <c r="D191" s="191" t="s">
        <v>5</v>
      </c>
      <c r="E191" s="193">
        <v>1</v>
      </c>
      <c r="F191" s="11">
        <v>0.1</v>
      </c>
      <c r="G191" s="11">
        <v>103.93600000000001</v>
      </c>
      <c r="H191" s="47">
        <f>I3</f>
        <v>0</v>
      </c>
      <c r="I191" s="120">
        <f>G191*(1-H191)</f>
        <v>103.93600000000001</v>
      </c>
      <c r="J191" s="265" t="s">
        <v>3874</v>
      </c>
      <c r="K191" s="284">
        <f t="shared" ref="K191:K194" si="81">I191*5</f>
        <v>519.68000000000006</v>
      </c>
      <c r="L191" s="829">
        <f>K191*2</f>
        <v>1039.3600000000001</v>
      </c>
      <c r="M191" s="831" t="s">
        <v>4264</v>
      </c>
      <c r="N191" s="371">
        <f t="shared" si="72"/>
        <v>176.69120000000001</v>
      </c>
      <c r="O191" s="219"/>
    </row>
    <row r="192" spans="1:15" s="4" customFormat="1" ht="25.5">
      <c r="A192" s="503"/>
      <c r="B192" s="535" t="s">
        <v>1501</v>
      </c>
      <c r="C192" s="544" t="s">
        <v>1505</v>
      </c>
      <c r="D192" s="139" t="s">
        <v>5</v>
      </c>
      <c r="E192" s="170">
        <v>1</v>
      </c>
      <c r="F192" s="14">
        <v>0.2</v>
      </c>
      <c r="G192" s="14">
        <v>155.904</v>
      </c>
      <c r="H192" s="33">
        <f>I3</f>
        <v>0</v>
      </c>
      <c r="I192" s="120">
        <f t="shared" ref="I192:I194" si="82">G192*(1-H192)</f>
        <v>155.904</v>
      </c>
      <c r="J192" s="265" t="s">
        <v>3874</v>
      </c>
      <c r="K192" s="284">
        <f t="shared" si="81"/>
        <v>779.52</v>
      </c>
      <c r="L192" s="829">
        <f t="shared" ref="L192:L194" si="83">K192*2</f>
        <v>1559.04</v>
      </c>
      <c r="M192" s="831" t="s">
        <v>4264</v>
      </c>
      <c r="N192" s="371">
        <f t="shared" si="72"/>
        <v>265.03679999999997</v>
      </c>
      <c r="O192" s="219"/>
    </row>
    <row r="193" spans="1:15" s="4" customFormat="1" ht="25.5">
      <c r="A193" s="503"/>
      <c r="B193" s="535" t="s">
        <v>1502</v>
      </c>
      <c r="C193" s="544" t="s">
        <v>1506</v>
      </c>
      <c r="D193" s="139" t="s">
        <v>5</v>
      </c>
      <c r="E193" s="170">
        <v>1</v>
      </c>
      <c r="F193" s="14">
        <v>0.4</v>
      </c>
      <c r="G193" s="14">
        <v>207.87200000000001</v>
      </c>
      <c r="H193" s="33">
        <f>I3</f>
        <v>0</v>
      </c>
      <c r="I193" s="120">
        <f t="shared" si="82"/>
        <v>207.87200000000001</v>
      </c>
      <c r="J193" s="265" t="s">
        <v>3874</v>
      </c>
      <c r="K193" s="284">
        <f t="shared" si="81"/>
        <v>1039.3600000000001</v>
      </c>
      <c r="L193" s="829">
        <f t="shared" si="83"/>
        <v>2078.7200000000003</v>
      </c>
      <c r="M193" s="831" t="s">
        <v>4264</v>
      </c>
      <c r="N193" s="371">
        <f t="shared" si="72"/>
        <v>353.38240000000002</v>
      </c>
      <c r="O193" s="219"/>
    </row>
    <row r="194" spans="1:15" s="4" customFormat="1" ht="25.5">
      <c r="A194" s="503"/>
      <c r="B194" s="542" t="s">
        <v>1503</v>
      </c>
      <c r="C194" s="545" t="s">
        <v>1507</v>
      </c>
      <c r="D194" s="86" t="s">
        <v>5</v>
      </c>
      <c r="E194" s="192">
        <v>1</v>
      </c>
      <c r="F194" s="17">
        <v>0.6</v>
      </c>
      <c r="G194" s="17">
        <v>233.85600000000002</v>
      </c>
      <c r="H194" s="43">
        <f>I3</f>
        <v>0</v>
      </c>
      <c r="I194" s="120">
        <f t="shared" si="82"/>
        <v>233.85600000000002</v>
      </c>
      <c r="J194" s="265" t="s">
        <v>3874</v>
      </c>
      <c r="K194" s="302">
        <f t="shared" si="81"/>
        <v>1169.2800000000002</v>
      </c>
      <c r="L194" s="829">
        <f t="shared" si="83"/>
        <v>2338.5600000000004</v>
      </c>
      <c r="M194" s="831" t="s">
        <v>4264</v>
      </c>
      <c r="N194" s="431">
        <f t="shared" si="72"/>
        <v>397.55520000000001</v>
      </c>
      <c r="O194" s="219"/>
    </row>
    <row r="195" spans="1:15" s="3" customFormat="1">
      <c r="A195" s="505"/>
      <c r="B195" s="993" t="s">
        <v>3843</v>
      </c>
      <c r="C195" s="994"/>
      <c r="D195" s="994"/>
      <c r="E195" s="994"/>
      <c r="F195" s="994"/>
      <c r="G195" s="994"/>
      <c r="H195" s="994"/>
      <c r="I195" s="994"/>
      <c r="J195" s="994"/>
      <c r="K195" s="994"/>
      <c r="L195" s="995"/>
      <c r="M195" s="995"/>
      <c r="N195" s="995"/>
      <c r="O195" s="117"/>
    </row>
    <row r="196" spans="1:15" s="4" customFormat="1" ht="60" customHeight="1">
      <c r="A196" s="503"/>
      <c r="B196" s="535" t="s">
        <v>2245</v>
      </c>
      <c r="C196" s="535" t="s">
        <v>3401</v>
      </c>
      <c r="D196" s="139" t="s">
        <v>5</v>
      </c>
      <c r="E196" s="170">
        <v>1</v>
      </c>
      <c r="F196" s="14"/>
      <c r="G196" s="17">
        <v>46.4</v>
      </c>
      <c r="H196" s="33">
        <f>I3</f>
        <v>0</v>
      </c>
      <c r="I196" s="29">
        <f t="shared" ref="I196:I198" si="84">G196*(1-H196)</f>
        <v>46.4</v>
      </c>
      <c r="J196" s="265" t="s">
        <v>3874</v>
      </c>
      <c r="K196" s="284">
        <f t="shared" ref="K196:K223" si="85">I196*5</f>
        <v>232</v>
      </c>
      <c r="L196" s="829">
        <f>K196*2</f>
        <v>464</v>
      </c>
      <c r="M196" s="831" t="s">
        <v>4264</v>
      </c>
      <c r="N196" s="371">
        <f t="shared" si="72"/>
        <v>78.88</v>
      </c>
      <c r="O196" s="219"/>
    </row>
    <row r="197" spans="1:15" s="4" customFormat="1" ht="60" customHeight="1">
      <c r="A197" s="503"/>
      <c r="B197" s="535" t="s">
        <v>2246</v>
      </c>
      <c r="C197" s="535" t="s">
        <v>3400</v>
      </c>
      <c r="D197" s="139" t="s">
        <v>5</v>
      </c>
      <c r="E197" s="170">
        <v>1</v>
      </c>
      <c r="F197" s="14"/>
      <c r="G197" s="17">
        <v>57.999999999999993</v>
      </c>
      <c r="H197" s="33">
        <f>I3</f>
        <v>0</v>
      </c>
      <c r="I197" s="29">
        <f t="shared" si="84"/>
        <v>57.999999999999993</v>
      </c>
      <c r="J197" s="265" t="s">
        <v>3874</v>
      </c>
      <c r="K197" s="284">
        <f t="shared" si="85"/>
        <v>289.99999999999994</v>
      </c>
      <c r="L197" s="829">
        <f t="shared" ref="L197:L223" si="86">K197*2</f>
        <v>579.99999999999989</v>
      </c>
      <c r="M197" s="831" t="s">
        <v>4264</v>
      </c>
      <c r="N197" s="371">
        <f t="shared" si="72"/>
        <v>98.59999999999998</v>
      </c>
      <c r="O197" s="219"/>
    </row>
    <row r="198" spans="1:15" s="4" customFormat="1" ht="60" customHeight="1">
      <c r="A198" s="503"/>
      <c r="B198" s="535" t="s">
        <v>2247</v>
      </c>
      <c r="C198" s="535" t="s">
        <v>3399</v>
      </c>
      <c r="D198" s="139" t="s">
        <v>5</v>
      </c>
      <c r="E198" s="170">
        <v>1</v>
      </c>
      <c r="F198" s="14"/>
      <c r="G198" s="17">
        <v>69.599999999999994</v>
      </c>
      <c r="H198" s="33">
        <f>I3</f>
        <v>0</v>
      </c>
      <c r="I198" s="29">
        <f t="shared" si="84"/>
        <v>69.599999999999994</v>
      </c>
      <c r="J198" s="265" t="s">
        <v>3874</v>
      </c>
      <c r="K198" s="284">
        <f t="shared" si="85"/>
        <v>348</v>
      </c>
      <c r="L198" s="829">
        <f t="shared" si="86"/>
        <v>696</v>
      </c>
      <c r="M198" s="831" t="s">
        <v>4264</v>
      </c>
      <c r="N198" s="371">
        <f t="shared" si="72"/>
        <v>118.32</v>
      </c>
      <c r="O198" s="219"/>
    </row>
    <row r="199" spans="1:15" s="4" customFormat="1" ht="60" customHeight="1">
      <c r="A199" s="503"/>
      <c r="B199" s="535" t="s">
        <v>2248</v>
      </c>
      <c r="C199" s="535" t="s">
        <v>3398</v>
      </c>
      <c r="D199" s="139" t="s">
        <v>5</v>
      </c>
      <c r="E199" s="170">
        <v>1</v>
      </c>
      <c r="F199" s="14"/>
      <c r="G199" s="17">
        <v>81.199999999999989</v>
      </c>
      <c r="H199" s="33">
        <f>I3</f>
        <v>0</v>
      </c>
      <c r="I199" s="29">
        <f>G199*(1-H199)</f>
        <v>81.199999999999989</v>
      </c>
      <c r="J199" s="265" t="s">
        <v>3874</v>
      </c>
      <c r="K199" s="284">
        <f t="shared" si="85"/>
        <v>405.99999999999994</v>
      </c>
      <c r="L199" s="829">
        <f t="shared" si="86"/>
        <v>811.99999999999989</v>
      </c>
      <c r="M199" s="831" t="s">
        <v>4264</v>
      </c>
      <c r="N199" s="371">
        <f t="shared" si="72"/>
        <v>138.03999999999996</v>
      </c>
      <c r="O199" s="219"/>
    </row>
    <row r="200" spans="1:15" s="4" customFormat="1" ht="60" customHeight="1">
      <c r="A200" s="503"/>
      <c r="B200" s="535" t="s">
        <v>2249</v>
      </c>
      <c r="C200" s="535" t="s">
        <v>3397</v>
      </c>
      <c r="D200" s="139" t="s">
        <v>5</v>
      </c>
      <c r="E200" s="170">
        <v>1</v>
      </c>
      <c r="F200" s="14"/>
      <c r="G200" s="17">
        <v>92.8</v>
      </c>
      <c r="H200" s="33">
        <f>I3</f>
        <v>0</v>
      </c>
      <c r="I200" s="29">
        <f t="shared" ref="I200:I204" si="87">G200*(1-H200)</f>
        <v>92.8</v>
      </c>
      <c r="J200" s="265" t="s">
        <v>3874</v>
      </c>
      <c r="K200" s="284">
        <f t="shared" si="85"/>
        <v>464</v>
      </c>
      <c r="L200" s="829">
        <f t="shared" si="86"/>
        <v>928</v>
      </c>
      <c r="M200" s="831" t="s">
        <v>4264</v>
      </c>
      <c r="N200" s="371">
        <f t="shared" si="72"/>
        <v>157.76</v>
      </c>
      <c r="O200" s="219"/>
    </row>
    <row r="201" spans="1:15" s="4" customFormat="1" ht="60" customHeight="1">
      <c r="A201" s="503"/>
      <c r="B201" s="535" t="s">
        <v>2250</v>
      </c>
      <c r="C201" s="535" t="s">
        <v>3396</v>
      </c>
      <c r="D201" s="139" t="s">
        <v>5</v>
      </c>
      <c r="E201" s="170">
        <v>1</v>
      </c>
      <c r="F201" s="14"/>
      <c r="G201" s="17">
        <v>95.11999999999999</v>
      </c>
      <c r="H201" s="33">
        <f>I3</f>
        <v>0</v>
      </c>
      <c r="I201" s="29">
        <f t="shared" si="87"/>
        <v>95.11999999999999</v>
      </c>
      <c r="J201" s="265" t="s">
        <v>3874</v>
      </c>
      <c r="K201" s="284">
        <f t="shared" si="85"/>
        <v>475.59999999999997</v>
      </c>
      <c r="L201" s="829">
        <f t="shared" si="86"/>
        <v>951.19999999999993</v>
      </c>
      <c r="M201" s="831" t="s">
        <v>4264</v>
      </c>
      <c r="N201" s="371">
        <f t="shared" si="72"/>
        <v>161.70399999999998</v>
      </c>
      <c r="O201" s="219"/>
    </row>
    <row r="202" spans="1:15" s="4" customFormat="1" ht="60" customHeight="1">
      <c r="A202" s="503"/>
      <c r="B202" s="535" t="s">
        <v>2250</v>
      </c>
      <c r="C202" s="535" t="s">
        <v>3395</v>
      </c>
      <c r="D202" s="139" t="s">
        <v>5</v>
      </c>
      <c r="E202" s="170">
        <v>1</v>
      </c>
      <c r="F202" s="14"/>
      <c r="G202" s="17">
        <v>106.72</v>
      </c>
      <c r="H202" s="33">
        <f>I3</f>
        <v>0</v>
      </c>
      <c r="I202" s="29">
        <f t="shared" ref="I202:I203" si="88">G202*(1-H202)</f>
        <v>106.72</v>
      </c>
      <c r="J202" s="265" t="s">
        <v>3874</v>
      </c>
      <c r="K202" s="284">
        <f t="shared" ref="K202:K203" si="89">I202*5</f>
        <v>533.6</v>
      </c>
      <c r="L202" s="829">
        <f t="shared" si="86"/>
        <v>1067.2</v>
      </c>
      <c r="M202" s="831" t="s">
        <v>4264</v>
      </c>
      <c r="N202" s="371">
        <f t="shared" ref="N202:N203" si="90">I202*1.7</f>
        <v>181.42400000000001</v>
      </c>
      <c r="O202" s="219"/>
    </row>
    <row r="203" spans="1:15" s="4" customFormat="1" ht="60" customHeight="1">
      <c r="A203" s="503"/>
      <c r="B203" s="535" t="s">
        <v>2251</v>
      </c>
      <c r="C203" s="535" t="s">
        <v>3394</v>
      </c>
      <c r="D203" s="139" t="s">
        <v>5</v>
      </c>
      <c r="E203" s="170">
        <v>1</v>
      </c>
      <c r="F203" s="14"/>
      <c r="G203" s="17">
        <v>109.03999999999999</v>
      </c>
      <c r="H203" s="33">
        <f>I3</f>
        <v>0</v>
      </c>
      <c r="I203" s="29">
        <f t="shared" si="88"/>
        <v>109.03999999999999</v>
      </c>
      <c r="J203" s="265" t="s">
        <v>3874</v>
      </c>
      <c r="K203" s="284">
        <f t="shared" si="89"/>
        <v>545.19999999999993</v>
      </c>
      <c r="L203" s="829">
        <f t="shared" si="86"/>
        <v>1090.3999999999999</v>
      </c>
      <c r="M203" s="831" t="s">
        <v>4264</v>
      </c>
      <c r="N203" s="371">
        <f t="shared" si="90"/>
        <v>185.36799999999999</v>
      </c>
      <c r="O203" s="219"/>
    </row>
    <row r="204" spans="1:15" s="4" customFormat="1" ht="60" customHeight="1">
      <c r="A204" s="503"/>
      <c r="B204" s="535" t="s">
        <v>3392</v>
      </c>
      <c r="C204" s="535" t="s">
        <v>3393</v>
      </c>
      <c r="D204" s="139" t="s">
        <v>5</v>
      </c>
      <c r="E204" s="170">
        <v>1</v>
      </c>
      <c r="F204" s="14"/>
      <c r="G204" s="17">
        <v>221.55999999999997</v>
      </c>
      <c r="H204" s="33">
        <f>I3</f>
        <v>0</v>
      </c>
      <c r="I204" s="29">
        <f t="shared" si="87"/>
        <v>221.55999999999997</v>
      </c>
      <c r="J204" s="265" t="s">
        <v>3874</v>
      </c>
      <c r="K204" s="284">
        <f t="shared" si="85"/>
        <v>1107.8</v>
      </c>
      <c r="L204" s="829">
        <f t="shared" si="86"/>
        <v>2215.6</v>
      </c>
      <c r="M204" s="831" t="s">
        <v>4264</v>
      </c>
      <c r="N204" s="371">
        <f t="shared" si="72"/>
        <v>376.65199999999993</v>
      </c>
      <c r="O204" s="219"/>
    </row>
    <row r="205" spans="1:15" s="4" customFormat="1" ht="60" customHeight="1">
      <c r="A205" s="503"/>
      <c r="B205" s="535" t="s">
        <v>2252</v>
      </c>
      <c r="C205" s="535" t="s">
        <v>3390</v>
      </c>
      <c r="D205" s="139" t="s">
        <v>5</v>
      </c>
      <c r="E205" s="170">
        <v>1</v>
      </c>
      <c r="F205" s="14"/>
      <c r="G205" s="17">
        <v>92.8</v>
      </c>
      <c r="H205" s="33">
        <f>I3</f>
        <v>0</v>
      </c>
      <c r="I205" s="29">
        <f>G205*(1-H205)</f>
        <v>92.8</v>
      </c>
      <c r="J205" s="265" t="s">
        <v>3874</v>
      </c>
      <c r="K205" s="284">
        <f t="shared" ref="K205" si="91">I205*5</f>
        <v>464</v>
      </c>
      <c r="L205" s="829">
        <f t="shared" si="86"/>
        <v>928</v>
      </c>
      <c r="M205" s="831" t="s">
        <v>4264</v>
      </c>
      <c r="N205" s="371">
        <f t="shared" ref="N205" si="92">I205*1.7</f>
        <v>157.76</v>
      </c>
      <c r="O205" s="219"/>
    </row>
    <row r="206" spans="1:15" s="4" customFormat="1" ht="60" customHeight="1">
      <c r="A206" s="503"/>
      <c r="B206" s="535" t="s">
        <v>2252</v>
      </c>
      <c r="C206" s="535" t="s">
        <v>3391</v>
      </c>
      <c r="D206" s="139" t="s">
        <v>5</v>
      </c>
      <c r="E206" s="170">
        <v>1</v>
      </c>
      <c r="F206" s="14"/>
      <c r="G206" s="17">
        <v>109.03999999999999</v>
      </c>
      <c r="H206" s="33">
        <f>I3</f>
        <v>0</v>
      </c>
      <c r="I206" s="29">
        <f>G206*(1-H206)</f>
        <v>109.03999999999999</v>
      </c>
      <c r="J206" s="265" t="s">
        <v>3874</v>
      </c>
      <c r="K206" s="284">
        <f t="shared" si="85"/>
        <v>545.19999999999993</v>
      </c>
      <c r="L206" s="829">
        <f t="shared" si="86"/>
        <v>1090.3999999999999</v>
      </c>
      <c r="M206" s="831" t="s">
        <v>4264</v>
      </c>
      <c r="N206" s="371">
        <f t="shared" si="72"/>
        <v>185.36799999999999</v>
      </c>
      <c r="O206" s="219"/>
    </row>
    <row r="207" spans="1:15" s="4" customFormat="1" ht="60" customHeight="1">
      <c r="A207" s="503"/>
      <c r="B207" s="535" t="s">
        <v>2255</v>
      </c>
      <c r="C207" s="546" t="s">
        <v>3387</v>
      </c>
      <c r="D207" s="139" t="s">
        <v>5</v>
      </c>
      <c r="E207" s="170">
        <v>1</v>
      </c>
      <c r="F207" s="14"/>
      <c r="G207" s="17">
        <v>139.19999999999999</v>
      </c>
      <c r="H207" s="33">
        <f>I3</f>
        <v>0</v>
      </c>
      <c r="I207" s="29">
        <f t="shared" ref="I207:I209" si="93">G207*(1-H207)</f>
        <v>139.19999999999999</v>
      </c>
      <c r="J207" s="265" t="s">
        <v>3874</v>
      </c>
      <c r="K207" s="284">
        <f t="shared" si="85"/>
        <v>696</v>
      </c>
      <c r="L207" s="829">
        <f t="shared" si="86"/>
        <v>1392</v>
      </c>
      <c r="M207" s="831" t="s">
        <v>4264</v>
      </c>
      <c r="N207" s="371">
        <f t="shared" si="72"/>
        <v>236.64</v>
      </c>
      <c r="O207" s="219"/>
    </row>
    <row r="208" spans="1:15" s="4" customFormat="1" ht="60" customHeight="1">
      <c r="A208" s="503"/>
      <c r="B208" s="535" t="s">
        <v>2254</v>
      </c>
      <c r="C208" s="546" t="s">
        <v>3403</v>
      </c>
      <c r="D208" s="139" t="s">
        <v>5</v>
      </c>
      <c r="E208" s="170">
        <v>1</v>
      </c>
      <c r="F208" s="14"/>
      <c r="G208" s="17">
        <v>83.52</v>
      </c>
      <c r="H208" s="33">
        <f>I3</f>
        <v>0</v>
      </c>
      <c r="I208" s="29">
        <f t="shared" si="93"/>
        <v>83.52</v>
      </c>
      <c r="J208" s="265" t="s">
        <v>3874</v>
      </c>
      <c r="K208" s="284">
        <f t="shared" si="85"/>
        <v>417.59999999999997</v>
      </c>
      <c r="L208" s="829">
        <f t="shared" si="86"/>
        <v>835.19999999999993</v>
      </c>
      <c r="M208" s="831" t="s">
        <v>4264</v>
      </c>
      <c r="N208" s="371">
        <f t="shared" si="72"/>
        <v>141.98399999999998</v>
      </c>
      <c r="O208" s="219"/>
    </row>
    <row r="209" spans="1:15" s="4" customFormat="1" ht="60" customHeight="1">
      <c r="A209" s="503"/>
      <c r="B209" s="535" t="s">
        <v>2253</v>
      </c>
      <c r="C209" s="546" t="s">
        <v>3402</v>
      </c>
      <c r="D209" s="139" t="s">
        <v>5</v>
      </c>
      <c r="E209" s="170">
        <v>1</v>
      </c>
      <c r="F209" s="14"/>
      <c r="G209" s="17">
        <v>69.599999999999994</v>
      </c>
      <c r="H209" s="33">
        <f>I3</f>
        <v>0</v>
      </c>
      <c r="I209" s="29">
        <f t="shared" si="93"/>
        <v>69.599999999999994</v>
      </c>
      <c r="J209" s="265" t="s">
        <v>3874</v>
      </c>
      <c r="K209" s="284">
        <f t="shared" si="85"/>
        <v>348</v>
      </c>
      <c r="L209" s="829">
        <f t="shared" si="86"/>
        <v>696</v>
      </c>
      <c r="M209" s="831" t="s">
        <v>4264</v>
      </c>
      <c r="N209" s="371">
        <f t="shared" si="72"/>
        <v>118.32</v>
      </c>
      <c r="O209" s="219"/>
    </row>
    <row r="210" spans="1:15" s="4" customFormat="1" ht="60" customHeight="1">
      <c r="A210" s="503"/>
      <c r="B210" s="535" t="s">
        <v>2256</v>
      </c>
      <c r="C210" s="546" t="s">
        <v>3404</v>
      </c>
      <c r="D210" s="139" t="s">
        <v>5</v>
      </c>
      <c r="E210" s="170">
        <v>1</v>
      </c>
      <c r="F210" s="14"/>
      <c r="G210" s="17">
        <v>81.199999999999989</v>
      </c>
      <c r="H210" s="33">
        <f>I3</f>
        <v>0</v>
      </c>
      <c r="I210" s="29">
        <f>G210*(1-H210)</f>
        <v>81.199999999999989</v>
      </c>
      <c r="J210" s="265" t="s">
        <v>3874</v>
      </c>
      <c r="K210" s="284">
        <f t="shared" si="85"/>
        <v>405.99999999999994</v>
      </c>
      <c r="L210" s="829">
        <f t="shared" si="86"/>
        <v>811.99999999999989</v>
      </c>
      <c r="M210" s="831" t="s">
        <v>4264</v>
      </c>
      <c r="N210" s="371">
        <f t="shared" si="72"/>
        <v>138.03999999999996</v>
      </c>
      <c r="O210" s="219"/>
    </row>
    <row r="211" spans="1:15" s="4" customFormat="1" ht="60" customHeight="1">
      <c r="A211" s="503"/>
      <c r="B211" s="535" t="s">
        <v>2257</v>
      </c>
      <c r="C211" s="546" t="s">
        <v>3405</v>
      </c>
      <c r="D211" s="139" t="s">
        <v>5</v>
      </c>
      <c r="E211" s="170">
        <v>1</v>
      </c>
      <c r="F211" s="14"/>
      <c r="G211" s="17">
        <v>109.03999999999999</v>
      </c>
      <c r="H211" s="33">
        <f>I3</f>
        <v>0</v>
      </c>
      <c r="I211" s="29">
        <f t="shared" ref="I211:I213" si="94">G211*(1-H211)</f>
        <v>109.03999999999999</v>
      </c>
      <c r="J211" s="265" t="s">
        <v>3874</v>
      </c>
      <c r="K211" s="284">
        <f t="shared" si="85"/>
        <v>545.19999999999993</v>
      </c>
      <c r="L211" s="829">
        <f t="shared" si="86"/>
        <v>1090.3999999999999</v>
      </c>
      <c r="M211" s="831" t="s">
        <v>4264</v>
      </c>
      <c r="N211" s="371">
        <f t="shared" si="72"/>
        <v>185.36799999999999</v>
      </c>
      <c r="O211" s="219"/>
    </row>
    <row r="212" spans="1:15" s="4" customFormat="1" ht="60" customHeight="1">
      <c r="A212" s="503"/>
      <c r="B212" s="535" t="s">
        <v>2258</v>
      </c>
      <c r="C212" s="535" t="s">
        <v>3389</v>
      </c>
      <c r="D212" s="139" t="s">
        <v>5</v>
      </c>
      <c r="E212" s="170">
        <v>1</v>
      </c>
      <c r="F212" s="14"/>
      <c r="G212" s="17">
        <v>115.99999999999999</v>
      </c>
      <c r="H212" s="33">
        <f>I3</f>
        <v>0</v>
      </c>
      <c r="I212" s="29">
        <f t="shared" si="94"/>
        <v>115.99999999999999</v>
      </c>
      <c r="J212" s="265" t="s">
        <v>3874</v>
      </c>
      <c r="K212" s="284">
        <f t="shared" si="85"/>
        <v>579.99999999999989</v>
      </c>
      <c r="L212" s="829">
        <f t="shared" si="86"/>
        <v>1159.9999999999998</v>
      </c>
      <c r="M212" s="831" t="s">
        <v>4264</v>
      </c>
      <c r="N212" s="371">
        <f t="shared" si="72"/>
        <v>197.19999999999996</v>
      </c>
      <c r="O212" s="219"/>
    </row>
    <row r="213" spans="1:15" s="4" customFormat="1" ht="60" customHeight="1">
      <c r="A213" s="503"/>
      <c r="B213" s="535" t="s">
        <v>2259</v>
      </c>
      <c r="C213" s="535" t="s">
        <v>3388</v>
      </c>
      <c r="D213" s="139" t="s">
        <v>5</v>
      </c>
      <c r="E213" s="170">
        <v>1</v>
      </c>
      <c r="F213" s="14"/>
      <c r="G213" s="17">
        <v>127.6</v>
      </c>
      <c r="H213" s="33">
        <f>I3</f>
        <v>0</v>
      </c>
      <c r="I213" s="29">
        <f t="shared" si="94"/>
        <v>127.6</v>
      </c>
      <c r="J213" s="265" t="s">
        <v>3874</v>
      </c>
      <c r="K213" s="284">
        <f t="shared" si="85"/>
        <v>638</v>
      </c>
      <c r="L213" s="829">
        <f t="shared" si="86"/>
        <v>1276</v>
      </c>
      <c r="M213" s="831" t="s">
        <v>4264</v>
      </c>
      <c r="N213" s="371">
        <f t="shared" si="72"/>
        <v>216.92</v>
      </c>
      <c r="O213" s="219"/>
    </row>
    <row r="214" spans="1:15" s="4" customFormat="1" ht="60" customHeight="1">
      <c r="A214" s="503"/>
      <c r="B214" s="535" t="s">
        <v>2260</v>
      </c>
      <c r="C214" s="546" t="s">
        <v>3386</v>
      </c>
      <c r="D214" s="139" t="s">
        <v>5</v>
      </c>
      <c r="E214" s="170">
        <v>1</v>
      </c>
      <c r="F214" s="14"/>
      <c r="G214" s="17">
        <v>139.19999999999999</v>
      </c>
      <c r="H214" s="33">
        <f>I3</f>
        <v>0</v>
      </c>
      <c r="I214" s="29">
        <f>G214*(1-H214)</f>
        <v>139.19999999999999</v>
      </c>
      <c r="J214" s="265" t="s">
        <v>3874</v>
      </c>
      <c r="K214" s="284">
        <f t="shared" si="85"/>
        <v>696</v>
      </c>
      <c r="L214" s="829">
        <f t="shared" si="86"/>
        <v>1392</v>
      </c>
      <c r="M214" s="831" t="s">
        <v>4264</v>
      </c>
      <c r="N214" s="371">
        <f t="shared" si="72"/>
        <v>236.64</v>
      </c>
      <c r="O214" s="219"/>
    </row>
    <row r="215" spans="1:15" s="4" customFormat="1" ht="60" customHeight="1">
      <c r="A215" s="503"/>
      <c r="B215" s="535" t="s">
        <v>2262</v>
      </c>
      <c r="C215" s="535" t="s">
        <v>3377</v>
      </c>
      <c r="D215" s="139" t="s">
        <v>5</v>
      </c>
      <c r="E215" s="170">
        <v>1</v>
      </c>
      <c r="F215" s="14"/>
      <c r="G215" s="17">
        <v>593.91999999999996</v>
      </c>
      <c r="H215" s="33">
        <f>I3</f>
        <v>0</v>
      </c>
      <c r="I215" s="29">
        <f t="shared" ref="I215" si="95">G215*(1-H215)</f>
        <v>593.91999999999996</v>
      </c>
      <c r="J215" s="265">
        <f t="shared" ref="J215" si="96">I215*1.7</f>
        <v>1009.6639999999999</v>
      </c>
      <c r="K215" s="284">
        <f t="shared" ref="K215" si="97">I215*5</f>
        <v>2969.6</v>
      </c>
      <c r="L215" s="829">
        <f t="shared" si="86"/>
        <v>5939.2</v>
      </c>
      <c r="M215" s="831" t="s">
        <v>4264</v>
      </c>
      <c r="N215" s="371">
        <f t="shared" ref="N215" si="98">I215*1.7</f>
        <v>1009.6639999999999</v>
      </c>
      <c r="O215" s="219"/>
    </row>
    <row r="216" spans="1:15" s="4" customFormat="1" ht="60" customHeight="1">
      <c r="A216" s="503"/>
      <c r="B216" s="535" t="s">
        <v>3375</v>
      </c>
      <c r="C216" s="535" t="s">
        <v>3378</v>
      </c>
      <c r="D216" s="139" t="s">
        <v>5</v>
      </c>
      <c r="E216" s="170">
        <v>1</v>
      </c>
      <c r="F216" s="14"/>
      <c r="G216" s="17">
        <v>890.87999999999988</v>
      </c>
      <c r="H216" s="33">
        <f>I3</f>
        <v>0</v>
      </c>
      <c r="I216" s="29">
        <f t="shared" ref="I216:I223" si="99">G216*(1-H216)</f>
        <v>890.87999999999988</v>
      </c>
      <c r="J216" s="265">
        <f t="shared" si="71"/>
        <v>1514.4959999999999</v>
      </c>
      <c r="K216" s="284">
        <f t="shared" si="85"/>
        <v>4454.3999999999996</v>
      </c>
      <c r="L216" s="829">
        <f t="shared" si="86"/>
        <v>8908.7999999999993</v>
      </c>
      <c r="M216" s="831" t="s">
        <v>4264</v>
      </c>
      <c r="N216" s="371">
        <f t="shared" si="72"/>
        <v>1514.4959999999999</v>
      </c>
      <c r="O216" s="219"/>
    </row>
    <row r="217" spans="1:15" s="4" customFormat="1" ht="60" customHeight="1">
      <c r="A217" s="503"/>
      <c r="B217" s="535" t="s">
        <v>3374</v>
      </c>
      <c r="C217" s="535" t="s">
        <v>3379</v>
      </c>
      <c r="D217" s="139" t="s">
        <v>5</v>
      </c>
      <c r="E217" s="170">
        <v>1</v>
      </c>
      <c r="F217" s="14"/>
      <c r="G217" s="17">
        <v>1336.32</v>
      </c>
      <c r="H217" s="33">
        <f>I3</f>
        <v>0</v>
      </c>
      <c r="I217" s="29">
        <f t="shared" si="99"/>
        <v>1336.32</v>
      </c>
      <c r="J217" s="265">
        <f t="shared" si="71"/>
        <v>2271.7439999999997</v>
      </c>
      <c r="K217" s="284">
        <f t="shared" si="85"/>
        <v>6681.5999999999995</v>
      </c>
      <c r="L217" s="829">
        <f t="shared" si="86"/>
        <v>13363.199999999999</v>
      </c>
      <c r="M217" s="831" t="s">
        <v>4264</v>
      </c>
      <c r="N217" s="371">
        <f t="shared" si="72"/>
        <v>2271.7439999999997</v>
      </c>
      <c r="O217" s="219"/>
    </row>
    <row r="218" spans="1:15" s="4" customFormat="1" ht="60" customHeight="1">
      <c r="A218" s="503"/>
      <c r="B218" s="535" t="s">
        <v>2261</v>
      </c>
      <c r="C218" s="535" t="s">
        <v>3385</v>
      </c>
      <c r="D218" s="139" t="s">
        <v>5</v>
      </c>
      <c r="E218" s="170">
        <v>1</v>
      </c>
      <c r="F218" s="14"/>
      <c r="G218" s="17">
        <v>719.19999999999993</v>
      </c>
      <c r="H218" s="33">
        <f>I3</f>
        <v>0</v>
      </c>
      <c r="I218" s="29">
        <f t="shared" ref="I218" si="100">G218*(1-H218)</f>
        <v>719.19999999999993</v>
      </c>
      <c r="J218" s="265">
        <f t="shared" ref="J218" si="101">I218*1.7</f>
        <v>1222.6399999999999</v>
      </c>
      <c r="K218" s="284">
        <f t="shared" ref="K218" si="102">I218*5</f>
        <v>3595.9999999999995</v>
      </c>
      <c r="L218" s="829">
        <f t="shared" si="86"/>
        <v>7191.9999999999991</v>
      </c>
      <c r="M218" s="831" t="s">
        <v>4264</v>
      </c>
      <c r="N218" s="371">
        <f t="shared" ref="N218" si="103">I218*1.7</f>
        <v>1222.6399999999999</v>
      </c>
      <c r="O218" s="219"/>
    </row>
    <row r="219" spans="1:15" s="4" customFormat="1" ht="60" customHeight="1">
      <c r="A219" s="503"/>
      <c r="B219" s="535" t="s">
        <v>3383</v>
      </c>
      <c r="C219" s="535" t="s">
        <v>3384</v>
      </c>
      <c r="D219" s="139" t="s">
        <v>5</v>
      </c>
      <c r="E219" s="170">
        <v>1</v>
      </c>
      <c r="F219" s="14"/>
      <c r="G219" s="17">
        <v>1078.8</v>
      </c>
      <c r="H219" s="33">
        <f>I3</f>
        <v>0</v>
      </c>
      <c r="I219" s="29">
        <f t="shared" si="99"/>
        <v>1078.8</v>
      </c>
      <c r="J219" s="265">
        <f t="shared" si="71"/>
        <v>1833.9599999999998</v>
      </c>
      <c r="K219" s="284">
        <f t="shared" si="85"/>
        <v>5394</v>
      </c>
      <c r="L219" s="829">
        <f t="shared" si="86"/>
        <v>10788</v>
      </c>
      <c r="M219" s="831" t="s">
        <v>4264</v>
      </c>
      <c r="N219" s="371">
        <f t="shared" si="72"/>
        <v>1833.9599999999998</v>
      </c>
      <c r="O219" s="219"/>
    </row>
    <row r="220" spans="1:15" s="4" customFormat="1" ht="60" customHeight="1">
      <c r="A220" s="503"/>
      <c r="B220" s="535" t="s">
        <v>2263</v>
      </c>
      <c r="C220" s="535" t="s">
        <v>3380</v>
      </c>
      <c r="D220" s="139" t="s">
        <v>5</v>
      </c>
      <c r="E220" s="170">
        <v>1</v>
      </c>
      <c r="F220" s="14"/>
      <c r="G220" s="17">
        <v>696</v>
      </c>
      <c r="H220" s="33">
        <f>I3</f>
        <v>0</v>
      </c>
      <c r="I220" s="29">
        <f t="shared" si="99"/>
        <v>696</v>
      </c>
      <c r="J220" s="265">
        <f t="shared" si="71"/>
        <v>1183.2</v>
      </c>
      <c r="K220" s="284">
        <f t="shared" si="85"/>
        <v>3480</v>
      </c>
      <c r="L220" s="829">
        <f t="shared" si="86"/>
        <v>6960</v>
      </c>
      <c r="M220" s="831" t="s">
        <v>4264</v>
      </c>
      <c r="N220" s="371">
        <f t="shared" si="72"/>
        <v>1183.2</v>
      </c>
      <c r="O220" s="219"/>
    </row>
    <row r="221" spans="1:15" s="4" customFormat="1" ht="60" customHeight="1">
      <c r="A221" s="503"/>
      <c r="B221" s="535" t="s">
        <v>3376</v>
      </c>
      <c r="C221" s="535" t="s">
        <v>3381</v>
      </c>
      <c r="D221" s="139" t="s">
        <v>5</v>
      </c>
      <c r="E221" s="170">
        <v>1</v>
      </c>
      <c r="F221" s="14"/>
      <c r="G221" s="17">
        <v>1044</v>
      </c>
      <c r="H221" s="33">
        <f>I3</f>
        <v>0</v>
      </c>
      <c r="I221" s="29">
        <f t="shared" si="99"/>
        <v>1044</v>
      </c>
      <c r="J221" s="265">
        <f t="shared" si="71"/>
        <v>1774.8</v>
      </c>
      <c r="K221" s="284">
        <f t="shared" si="85"/>
        <v>5220</v>
      </c>
      <c r="L221" s="829">
        <f t="shared" si="86"/>
        <v>10440</v>
      </c>
      <c r="M221" s="831" t="s">
        <v>4264</v>
      </c>
      <c r="N221" s="371">
        <f t="shared" si="72"/>
        <v>1774.8</v>
      </c>
      <c r="O221" s="219"/>
    </row>
    <row r="222" spans="1:15" s="4" customFormat="1" ht="60" customHeight="1">
      <c r="A222" s="503"/>
      <c r="B222" s="535" t="s">
        <v>3373</v>
      </c>
      <c r="C222" s="546" t="s">
        <v>3382</v>
      </c>
      <c r="D222" s="139" t="s">
        <v>5</v>
      </c>
      <c r="E222" s="170">
        <v>1</v>
      </c>
      <c r="F222" s="14"/>
      <c r="G222" s="17">
        <v>1392</v>
      </c>
      <c r="H222" s="33">
        <f>I3</f>
        <v>0</v>
      </c>
      <c r="I222" s="29">
        <f t="shared" ref="I222" si="104">G222*(1-H222)</f>
        <v>1392</v>
      </c>
      <c r="J222" s="265">
        <f t="shared" ref="J222" si="105">I222*1.7</f>
        <v>2366.4</v>
      </c>
      <c r="K222" s="284">
        <f t="shared" ref="K222" si="106">I222*5</f>
        <v>6960</v>
      </c>
      <c r="L222" s="829">
        <f t="shared" si="86"/>
        <v>13920</v>
      </c>
      <c r="M222" s="831" t="s">
        <v>4264</v>
      </c>
      <c r="N222" s="371">
        <f t="shared" ref="N222" si="107">I222*1.7</f>
        <v>2366.4</v>
      </c>
      <c r="O222" s="219"/>
    </row>
    <row r="223" spans="1:15" s="4" customFormat="1" ht="60" customHeight="1">
      <c r="A223" s="503"/>
      <c r="B223" s="535" t="s">
        <v>3371</v>
      </c>
      <c r="C223" s="535" t="s">
        <v>3372</v>
      </c>
      <c r="D223" s="139" t="s">
        <v>5</v>
      </c>
      <c r="E223" s="170">
        <v>1</v>
      </c>
      <c r="F223" s="14"/>
      <c r="G223" s="14">
        <v>696</v>
      </c>
      <c r="H223" s="33">
        <f>I3</f>
        <v>0</v>
      </c>
      <c r="I223" s="29">
        <f t="shared" si="99"/>
        <v>696</v>
      </c>
      <c r="J223" s="265" t="s">
        <v>3874</v>
      </c>
      <c r="K223" s="284">
        <f t="shared" si="85"/>
        <v>3480</v>
      </c>
      <c r="L223" s="829">
        <f t="shared" si="86"/>
        <v>6960</v>
      </c>
      <c r="M223" s="831" t="s">
        <v>4264</v>
      </c>
      <c r="N223" s="371">
        <f t="shared" si="72"/>
        <v>1183.2</v>
      </c>
      <c r="O223" s="219"/>
    </row>
    <row r="224" spans="1:15" s="3" customFormat="1" ht="18">
      <c r="A224" s="505"/>
      <c r="B224" s="506"/>
      <c r="C224" s="505"/>
      <c r="D224" s="990" t="s">
        <v>123</v>
      </c>
      <c r="E224" s="990"/>
      <c r="F224" s="990"/>
      <c r="G224" s="990"/>
      <c r="H224" s="990"/>
      <c r="I224" s="507"/>
      <c r="J224" s="507"/>
      <c r="K224" s="507"/>
      <c r="L224" s="826"/>
      <c r="M224" s="826"/>
      <c r="N224" s="507"/>
      <c r="O224" s="123"/>
    </row>
  </sheetData>
  <mergeCells count="26">
    <mergeCell ref="O111:O114"/>
    <mergeCell ref="B31:N31"/>
    <mergeCell ref="B52:N52"/>
    <mergeCell ref="B73:N73"/>
    <mergeCell ref="B94:N94"/>
    <mergeCell ref="B1:O1"/>
    <mergeCell ref="A2:A3"/>
    <mergeCell ref="B2:B3"/>
    <mergeCell ref="C2:C3"/>
    <mergeCell ref="O69:O72"/>
    <mergeCell ref="I3:N3"/>
    <mergeCell ref="D2:D3"/>
    <mergeCell ref="E2:E3"/>
    <mergeCell ref="F2:F3"/>
    <mergeCell ref="G2:G3"/>
    <mergeCell ref="D224:H224"/>
    <mergeCell ref="B190:N190"/>
    <mergeCell ref="B195:N195"/>
    <mergeCell ref="B4:N4"/>
    <mergeCell ref="B16:N16"/>
    <mergeCell ref="B24:N24"/>
    <mergeCell ref="B115:N115"/>
    <mergeCell ref="B130:N130"/>
    <mergeCell ref="B145:N145"/>
    <mergeCell ref="B160:N160"/>
    <mergeCell ref="B175:N175"/>
  </mergeCells>
  <hyperlinks>
    <hyperlink ref="O2" location="Оглавление!A1" display="Оглавление &gt;&gt;&gt;&gt;"/>
    <hyperlink ref="O3" location="Фотооглавление!A1" display="Оглавление &gt;&gt;&gt;&gt;"/>
    <hyperlink ref="D224" location="Оглавление!A1" display="Оглавление &gt;&gt;&gt;&gt;"/>
  </hyperlinks>
  <pageMargins left="0" right="0" top="0" bottom="0" header="0" footer="0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  <pageSetUpPr autoPageBreaks="0"/>
  </sheetPr>
  <dimension ref="A1:S232"/>
  <sheetViews>
    <sheetView showGridLines="0" zoomScale="85" zoomScaleNormal="85" workbookViewId="0">
      <pane ySplit="5" topLeftCell="A6" activePane="bottomLeft" state="frozen"/>
      <selection activeCell="C21" sqref="C21"/>
      <selection pane="bottomLeft" activeCell="B7" sqref="B7"/>
    </sheetView>
  </sheetViews>
  <sheetFormatPr defaultRowHeight="11.25"/>
  <cols>
    <col min="1" max="1" width="2.42578125" style="441" customWidth="1"/>
    <col min="2" max="2" width="22.5703125" style="442" customWidth="1"/>
    <col min="3" max="3" width="59.7109375" style="441" customWidth="1"/>
    <col min="4" max="4" width="4" style="442" customWidth="1"/>
    <col min="5" max="5" width="5.5703125" style="442" customWidth="1"/>
    <col min="6" max="6" width="5.5703125" style="443" customWidth="1"/>
    <col min="7" max="8" width="4.28515625" style="442" customWidth="1"/>
    <col min="9" max="9" width="4.7109375" style="443" customWidth="1"/>
    <col min="10" max="10" width="7.5703125" style="443" bestFit="1" customWidth="1"/>
    <col min="11" max="11" width="0.140625" style="442" customWidth="1"/>
    <col min="12" max="12" width="12" style="442" bestFit="1" customWidth="1"/>
    <col min="13" max="13" width="7.5703125" style="442" customWidth="1"/>
    <col min="14" max="16" width="8.42578125" style="442" customWidth="1"/>
    <col min="17" max="17" width="7.7109375" style="442" customWidth="1"/>
    <col min="18" max="18" width="29.85546875" style="441" customWidth="1"/>
    <col min="19" max="19" width="4" style="444" customWidth="1"/>
    <col min="20" max="16384" width="9.140625" style="444"/>
  </cols>
  <sheetData>
    <row r="1" spans="1:19" s="1" customFormat="1" ht="78.75" customHeight="1">
      <c r="A1" s="494"/>
      <c r="B1" s="970" t="s">
        <v>3840</v>
      </c>
      <c r="C1" s="971"/>
      <c r="D1" s="971"/>
      <c r="E1" s="971"/>
      <c r="F1" s="971"/>
      <c r="G1" s="971"/>
      <c r="H1" s="971"/>
      <c r="I1" s="971"/>
      <c r="J1" s="971"/>
      <c r="K1" s="971"/>
      <c r="L1" s="971"/>
      <c r="M1" s="971"/>
      <c r="N1" s="971"/>
      <c r="O1" s="971"/>
      <c r="P1" s="971"/>
      <c r="Q1" s="971"/>
      <c r="R1" s="973"/>
    </row>
    <row r="2" spans="1:19" s="7" customFormat="1" ht="81.75" customHeight="1">
      <c r="A2" s="1013" t="s">
        <v>0</v>
      </c>
      <c r="B2" s="978" t="s">
        <v>1</v>
      </c>
      <c r="C2" s="1014" t="s">
        <v>3798</v>
      </c>
      <c r="D2" s="1019" t="s">
        <v>3</v>
      </c>
      <c r="E2" s="1019" t="s">
        <v>76</v>
      </c>
      <c r="F2" s="1021" t="s">
        <v>100</v>
      </c>
      <c r="G2" s="1019" t="s">
        <v>124</v>
      </c>
      <c r="H2" s="1019" t="s">
        <v>125</v>
      </c>
      <c r="I2" s="1021" t="s">
        <v>126</v>
      </c>
      <c r="J2" s="1021" t="s">
        <v>99</v>
      </c>
      <c r="K2" s="498"/>
      <c r="L2" s="811" t="s">
        <v>2417</v>
      </c>
      <c r="M2" s="807" t="s">
        <v>2423</v>
      </c>
      <c r="N2" s="815" t="s">
        <v>3423</v>
      </c>
      <c r="O2" s="815" t="s">
        <v>3424</v>
      </c>
      <c r="P2" s="815" t="s">
        <v>3425</v>
      </c>
      <c r="Q2" s="816" t="s">
        <v>2425</v>
      </c>
      <c r="R2" s="757" t="s">
        <v>3845</v>
      </c>
      <c r="S2" s="462"/>
    </row>
    <row r="3" spans="1:19" s="7" customFormat="1" ht="78.75" customHeight="1">
      <c r="A3" s="1013"/>
      <c r="B3" s="978"/>
      <c r="C3" s="1015"/>
      <c r="D3" s="1020"/>
      <c r="E3" s="1020"/>
      <c r="F3" s="1022"/>
      <c r="G3" s="1020"/>
      <c r="H3" s="1020"/>
      <c r="I3" s="1022"/>
      <c r="J3" s="1022"/>
      <c r="K3" s="499"/>
      <c r="L3" s="1016">
        <f>Оглавление!D3</f>
        <v>0</v>
      </c>
      <c r="M3" s="1017"/>
      <c r="N3" s="1017"/>
      <c r="O3" s="1017"/>
      <c r="P3" s="1017"/>
      <c r="Q3" s="1018"/>
      <c r="R3" s="554" t="s">
        <v>3846</v>
      </c>
      <c r="S3" s="462"/>
    </row>
    <row r="4" spans="1:19" s="5" customFormat="1" ht="13.5" customHeight="1" thickBot="1">
      <c r="A4" s="513"/>
      <c r="B4" s="1012" t="s">
        <v>3842</v>
      </c>
      <c r="C4" s="1012"/>
      <c r="D4" s="1012"/>
      <c r="E4" s="1012"/>
      <c r="F4" s="1012"/>
      <c r="G4" s="1012"/>
      <c r="H4" s="1012"/>
      <c r="I4" s="1012"/>
      <c r="J4" s="1012"/>
      <c r="K4" s="1012"/>
      <c r="L4" s="1012"/>
      <c r="M4" s="1012"/>
      <c r="N4" s="1012"/>
      <c r="O4" s="1012"/>
      <c r="P4" s="1012"/>
      <c r="Q4" s="1012"/>
      <c r="R4" s="1012"/>
      <c r="S4" s="463"/>
    </row>
    <row r="5" spans="1:19" s="49" customFormat="1" ht="12.75">
      <c r="A5" s="514"/>
      <c r="B5" s="179"/>
      <c r="C5" s="180" t="s">
        <v>127</v>
      </c>
      <c r="D5" s="181"/>
      <c r="E5" s="182"/>
      <c r="F5" s="176"/>
      <c r="G5" s="495"/>
      <c r="H5" s="495"/>
      <c r="I5" s="496"/>
      <c r="J5" s="183"/>
      <c r="K5" s="177"/>
      <c r="L5" s="178"/>
      <c r="M5" s="178"/>
      <c r="N5" s="178"/>
      <c r="O5" s="178"/>
      <c r="P5" s="178"/>
      <c r="Q5" s="178"/>
      <c r="R5" s="184"/>
      <c r="S5" s="463"/>
    </row>
    <row r="6" spans="1:19" s="49" customFormat="1" ht="18">
      <c r="A6" s="512"/>
      <c r="B6" s="489"/>
      <c r="C6" s="490" t="s">
        <v>3782</v>
      </c>
      <c r="D6" s="491"/>
      <c r="E6" s="491"/>
      <c r="F6" s="492"/>
      <c r="G6" s="492"/>
      <c r="H6" s="492"/>
      <c r="I6" s="492"/>
      <c r="J6" s="492"/>
      <c r="K6" s="491"/>
      <c r="L6" s="492"/>
      <c r="M6" s="492"/>
      <c r="N6" s="492"/>
      <c r="O6" s="492"/>
      <c r="P6" s="492"/>
      <c r="Q6" s="492"/>
      <c r="R6" s="493" t="s">
        <v>123</v>
      </c>
      <c r="S6" s="463"/>
    </row>
    <row r="7" spans="1:19" s="268" customFormat="1" ht="25.5">
      <c r="A7" s="476"/>
      <c r="B7" s="500" t="s">
        <v>3426</v>
      </c>
      <c r="C7" s="758" t="s">
        <v>3604</v>
      </c>
      <c r="D7" s="48" t="s">
        <v>4</v>
      </c>
      <c r="E7" s="32">
        <v>6</v>
      </c>
      <c r="F7" s="31">
        <v>0.78</v>
      </c>
      <c r="G7" s="53">
        <v>50</v>
      </c>
      <c r="H7" s="53">
        <v>50</v>
      </c>
      <c r="I7" s="83">
        <v>0.55000000000000004</v>
      </c>
      <c r="J7" s="83">
        <v>161.94528000000003</v>
      </c>
      <c r="K7" s="33">
        <f>L3</f>
        <v>0</v>
      </c>
      <c r="L7" s="819">
        <f t="shared" ref="L7:L70" si="0">J7*(1-K7)</f>
        <v>161.94528000000003</v>
      </c>
      <c r="M7" s="289" t="s">
        <v>521</v>
      </c>
      <c r="N7" s="149">
        <f t="shared" ref="N7:N18" si="1">L7*5</f>
        <v>809.72640000000013</v>
      </c>
      <c r="O7" s="149">
        <f>L7*5.2</f>
        <v>842.11545600000011</v>
      </c>
      <c r="P7" s="149">
        <f>L7*9</f>
        <v>1457.5075200000001</v>
      </c>
      <c r="Q7" s="279">
        <f>L7*1.8</f>
        <v>291.50150400000007</v>
      </c>
      <c r="R7" s="433"/>
      <c r="S7" s="477"/>
    </row>
    <row r="8" spans="1:19" s="268" customFormat="1" ht="25.5">
      <c r="A8" s="476"/>
      <c r="B8" s="500" t="s">
        <v>3427</v>
      </c>
      <c r="C8" s="758" t="s">
        <v>3605</v>
      </c>
      <c r="D8" s="48" t="s">
        <v>4</v>
      </c>
      <c r="E8" s="32">
        <v>6</v>
      </c>
      <c r="F8" s="31">
        <v>0.93</v>
      </c>
      <c r="G8" s="53">
        <v>50</v>
      </c>
      <c r="H8" s="53">
        <v>50</v>
      </c>
      <c r="I8" s="83">
        <v>0.7</v>
      </c>
      <c r="J8" s="83">
        <v>193.94457599999998</v>
      </c>
      <c r="K8" s="33">
        <f>K7</f>
        <v>0</v>
      </c>
      <c r="L8" s="819">
        <f t="shared" si="0"/>
        <v>193.94457599999998</v>
      </c>
      <c r="M8" s="289" t="s">
        <v>521</v>
      </c>
      <c r="N8" s="149">
        <f t="shared" si="1"/>
        <v>969.72287999999992</v>
      </c>
      <c r="O8" s="149">
        <f t="shared" ref="O8:O86" si="2">L8*5.2</f>
        <v>1008.5117951999999</v>
      </c>
      <c r="P8" s="149">
        <f t="shared" ref="P8:P86" si="3">L8*9</f>
        <v>1745.5011839999997</v>
      </c>
      <c r="Q8" s="279">
        <f t="shared" ref="Q8:Q87" si="4">L8*1.8</f>
        <v>349.1002368</v>
      </c>
      <c r="R8" s="433"/>
      <c r="S8" s="477"/>
    </row>
    <row r="9" spans="1:19" s="268" customFormat="1" ht="25.5">
      <c r="A9" s="476"/>
      <c r="B9" s="501" t="s">
        <v>3428</v>
      </c>
      <c r="C9" s="81" t="s">
        <v>3606</v>
      </c>
      <c r="D9" s="48" t="s">
        <v>4</v>
      </c>
      <c r="E9" s="32">
        <v>6</v>
      </c>
      <c r="F9" s="31">
        <v>1.32</v>
      </c>
      <c r="G9" s="53">
        <v>50</v>
      </c>
      <c r="H9" s="53">
        <v>50</v>
      </c>
      <c r="I9" s="83">
        <v>1</v>
      </c>
      <c r="J9" s="83">
        <v>238.02643200000003</v>
      </c>
      <c r="K9" s="33">
        <f t="shared" ref="K9:K72" si="5">K8</f>
        <v>0</v>
      </c>
      <c r="L9" s="819">
        <f t="shared" si="0"/>
        <v>238.02643200000003</v>
      </c>
      <c r="M9" s="289">
        <f>L9*1.7</f>
        <v>404.64493440000001</v>
      </c>
      <c r="N9" s="149">
        <f t="shared" si="1"/>
        <v>1190.1321600000001</v>
      </c>
      <c r="O9" s="149">
        <f t="shared" si="2"/>
        <v>1237.7374464000002</v>
      </c>
      <c r="P9" s="149">
        <f t="shared" si="3"/>
        <v>2142.2378880000001</v>
      </c>
      <c r="Q9" s="279">
        <f t="shared" si="4"/>
        <v>428.44757760000005</v>
      </c>
      <c r="R9" s="434"/>
      <c r="S9" s="477"/>
    </row>
    <row r="10" spans="1:19" s="268" customFormat="1" ht="25.5">
      <c r="A10" s="476"/>
      <c r="B10" s="501" t="s">
        <v>3429</v>
      </c>
      <c r="C10" s="81" t="s">
        <v>3607</v>
      </c>
      <c r="D10" s="48" t="s">
        <v>4</v>
      </c>
      <c r="E10" s="32">
        <v>6</v>
      </c>
      <c r="F10" s="31">
        <v>1.6</v>
      </c>
      <c r="G10" s="53">
        <v>50</v>
      </c>
      <c r="H10" s="53">
        <v>50</v>
      </c>
      <c r="I10" s="83">
        <v>1.2</v>
      </c>
      <c r="J10" s="83">
        <v>318.99257599999999</v>
      </c>
      <c r="K10" s="33">
        <f t="shared" si="5"/>
        <v>0</v>
      </c>
      <c r="L10" s="819">
        <f t="shared" si="0"/>
        <v>318.99257599999999</v>
      </c>
      <c r="M10" s="289">
        <f t="shared" ref="M10:M12" si="6">L10*1.7</f>
        <v>542.28737919999992</v>
      </c>
      <c r="N10" s="149">
        <f t="shared" si="1"/>
        <v>1594.96288</v>
      </c>
      <c r="O10" s="149">
        <f t="shared" si="2"/>
        <v>1658.7613951999999</v>
      </c>
      <c r="P10" s="149">
        <f t="shared" si="3"/>
        <v>2870.933184</v>
      </c>
      <c r="Q10" s="279">
        <f t="shared" si="4"/>
        <v>574.18663679999997</v>
      </c>
      <c r="R10" s="434"/>
      <c r="S10" s="477"/>
    </row>
    <row r="11" spans="1:19" s="268" customFormat="1" ht="25.5">
      <c r="A11" s="476"/>
      <c r="B11" s="501" t="s">
        <v>3430</v>
      </c>
      <c r="C11" s="81" t="s">
        <v>3608</v>
      </c>
      <c r="D11" s="48" t="s">
        <v>4</v>
      </c>
      <c r="E11" s="32">
        <v>6</v>
      </c>
      <c r="F11" s="31">
        <v>1.98</v>
      </c>
      <c r="G11" s="53">
        <v>50</v>
      </c>
      <c r="H11" s="53">
        <v>50</v>
      </c>
      <c r="I11" s="83">
        <v>1.5</v>
      </c>
      <c r="J11" s="83">
        <v>455.90227200000004</v>
      </c>
      <c r="K11" s="33">
        <f t="shared" si="5"/>
        <v>0</v>
      </c>
      <c r="L11" s="819">
        <f t="shared" si="0"/>
        <v>455.90227200000004</v>
      </c>
      <c r="M11" s="289">
        <f t="shared" si="6"/>
        <v>775.03386240000009</v>
      </c>
      <c r="N11" s="149">
        <f t="shared" si="1"/>
        <v>2279.5113600000004</v>
      </c>
      <c r="O11" s="149">
        <f t="shared" si="2"/>
        <v>2370.6918144000001</v>
      </c>
      <c r="P11" s="149">
        <f t="shared" si="3"/>
        <v>4103.1204480000006</v>
      </c>
      <c r="Q11" s="279">
        <f t="shared" si="4"/>
        <v>820.62408960000005</v>
      </c>
      <c r="R11" s="434"/>
      <c r="S11" s="477"/>
    </row>
    <row r="12" spans="1:19" s="268" customFormat="1" ht="12.75">
      <c r="A12" s="476"/>
      <c r="B12" s="502" t="s">
        <v>4207</v>
      </c>
      <c r="C12" s="81" t="s">
        <v>4162</v>
      </c>
      <c r="D12" s="48" t="s">
        <v>4</v>
      </c>
      <c r="E12" s="32">
        <v>6</v>
      </c>
      <c r="F12" s="31">
        <v>2.39</v>
      </c>
      <c r="G12" s="53">
        <v>50</v>
      </c>
      <c r="H12" s="53">
        <v>50</v>
      </c>
      <c r="I12" s="83">
        <v>2</v>
      </c>
      <c r="J12" s="83">
        <v>636.60800000000006</v>
      </c>
      <c r="K12" s="33">
        <f t="shared" si="5"/>
        <v>0</v>
      </c>
      <c r="L12" s="819">
        <f t="shared" si="0"/>
        <v>636.60800000000006</v>
      </c>
      <c r="M12" s="289">
        <f t="shared" si="6"/>
        <v>1082.2336</v>
      </c>
      <c r="N12" s="149">
        <f t="shared" si="1"/>
        <v>3183.0400000000004</v>
      </c>
      <c r="O12" s="149">
        <f t="shared" si="2"/>
        <v>3310.3616000000006</v>
      </c>
      <c r="P12" s="149">
        <f t="shared" si="3"/>
        <v>5729.4720000000007</v>
      </c>
      <c r="Q12" s="279">
        <f t="shared" si="4"/>
        <v>1145.8944000000001</v>
      </c>
      <c r="R12" s="434"/>
      <c r="S12" s="477"/>
    </row>
    <row r="13" spans="1:19" s="268" customFormat="1" ht="25.5">
      <c r="A13" s="476"/>
      <c r="B13" s="501" t="s">
        <v>3431</v>
      </c>
      <c r="C13" s="81" t="s">
        <v>3609</v>
      </c>
      <c r="D13" s="48" t="s">
        <v>4</v>
      </c>
      <c r="E13" s="32">
        <v>6</v>
      </c>
      <c r="F13" s="31">
        <v>0.98</v>
      </c>
      <c r="G13" s="53">
        <v>100</v>
      </c>
      <c r="H13" s="53">
        <v>50</v>
      </c>
      <c r="I13" s="83">
        <v>0.7</v>
      </c>
      <c r="J13" s="83">
        <v>209.93772799999999</v>
      </c>
      <c r="K13" s="33">
        <f t="shared" si="5"/>
        <v>0</v>
      </c>
      <c r="L13" s="819">
        <f t="shared" si="0"/>
        <v>209.93772799999999</v>
      </c>
      <c r="M13" s="289" t="s">
        <v>521</v>
      </c>
      <c r="N13" s="149">
        <f t="shared" si="1"/>
        <v>1049.6886399999999</v>
      </c>
      <c r="O13" s="149">
        <f t="shared" si="2"/>
        <v>1091.6761856000001</v>
      </c>
      <c r="P13" s="149">
        <f t="shared" si="3"/>
        <v>1889.4395519999998</v>
      </c>
      <c r="Q13" s="279">
        <f t="shared" si="4"/>
        <v>377.88791040000001</v>
      </c>
      <c r="R13" s="434"/>
      <c r="S13" s="477"/>
    </row>
    <row r="14" spans="1:19" s="268" customFormat="1" ht="25.5">
      <c r="A14" s="476"/>
      <c r="B14" s="501" t="s">
        <v>3432</v>
      </c>
      <c r="C14" s="81" t="s">
        <v>3610</v>
      </c>
      <c r="D14" s="48" t="s">
        <v>4</v>
      </c>
      <c r="E14" s="32">
        <v>6</v>
      </c>
      <c r="F14" s="31">
        <v>1.21</v>
      </c>
      <c r="G14" s="53">
        <v>100</v>
      </c>
      <c r="H14" s="53">
        <v>50</v>
      </c>
      <c r="I14" s="83">
        <v>0.7</v>
      </c>
      <c r="J14" s="83">
        <v>251.40819199999999</v>
      </c>
      <c r="K14" s="33">
        <f t="shared" si="5"/>
        <v>0</v>
      </c>
      <c r="L14" s="819">
        <f t="shared" si="0"/>
        <v>251.40819199999999</v>
      </c>
      <c r="M14" s="289" t="s">
        <v>521</v>
      </c>
      <c r="N14" s="149">
        <f t="shared" si="1"/>
        <v>1257.0409599999998</v>
      </c>
      <c r="O14" s="149">
        <f t="shared" si="2"/>
        <v>1307.3225984000001</v>
      </c>
      <c r="P14" s="149">
        <f t="shared" si="3"/>
        <v>2262.6737279999998</v>
      </c>
      <c r="Q14" s="279">
        <f t="shared" si="4"/>
        <v>452.53474560000001</v>
      </c>
      <c r="R14" s="434"/>
      <c r="S14" s="477"/>
    </row>
    <row r="15" spans="1:19" s="268" customFormat="1" ht="25.5">
      <c r="A15" s="476"/>
      <c r="B15" s="501" t="s">
        <v>3433</v>
      </c>
      <c r="C15" s="81" t="s">
        <v>3611</v>
      </c>
      <c r="D15" s="48" t="s">
        <v>4</v>
      </c>
      <c r="E15" s="32">
        <v>6</v>
      </c>
      <c r="F15" s="31">
        <v>1.71</v>
      </c>
      <c r="G15" s="53">
        <v>100</v>
      </c>
      <c r="H15" s="53">
        <v>50</v>
      </c>
      <c r="I15" s="83">
        <v>1</v>
      </c>
      <c r="J15" s="83">
        <v>308.54700800000001</v>
      </c>
      <c r="K15" s="33">
        <f t="shared" si="5"/>
        <v>0</v>
      </c>
      <c r="L15" s="819">
        <f t="shared" si="0"/>
        <v>308.54700800000001</v>
      </c>
      <c r="M15" s="289">
        <f t="shared" ref="M15:M18" si="7">L15*1.7</f>
        <v>524.52991359999999</v>
      </c>
      <c r="N15" s="149">
        <f t="shared" si="1"/>
        <v>1542.73504</v>
      </c>
      <c r="O15" s="149">
        <f t="shared" si="2"/>
        <v>1604.4444416000001</v>
      </c>
      <c r="P15" s="149">
        <f t="shared" si="3"/>
        <v>2776.923072</v>
      </c>
      <c r="Q15" s="279">
        <f t="shared" si="4"/>
        <v>555.38461440000003</v>
      </c>
      <c r="R15" s="434"/>
      <c r="S15" s="477"/>
    </row>
    <row r="16" spans="1:19" s="268" customFormat="1" ht="25.5">
      <c r="A16" s="476"/>
      <c r="B16" s="501" t="s">
        <v>3434</v>
      </c>
      <c r="C16" s="81" t="s">
        <v>3612</v>
      </c>
      <c r="D16" s="48" t="s">
        <v>4</v>
      </c>
      <c r="E16" s="32">
        <v>6</v>
      </c>
      <c r="F16" s="31">
        <v>2.0699999999999998</v>
      </c>
      <c r="G16" s="53">
        <v>100</v>
      </c>
      <c r="H16" s="53">
        <v>50</v>
      </c>
      <c r="I16" s="83">
        <v>1.2</v>
      </c>
      <c r="J16" s="83">
        <v>413.50937599999992</v>
      </c>
      <c r="K16" s="33">
        <f t="shared" si="5"/>
        <v>0</v>
      </c>
      <c r="L16" s="819">
        <f t="shared" si="0"/>
        <v>413.50937599999992</v>
      </c>
      <c r="M16" s="289">
        <f t="shared" si="7"/>
        <v>702.96593919999987</v>
      </c>
      <c r="N16" s="149">
        <f t="shared" si="1"/>
        <v>2067.5468799999994</v>
      </c>
      <c r="O16" s="149">
        <f t="shared" si="2"/>
        <v>2150.2487551999998</v>
      </c>
      <c r="P16" s="149">
        <f t="shared" si="3"/>
        <v>3721.5843839999993</v>
      </c>
      <c r="Q16" s="279">
        <f t="shared" si="4"/>
        <v>744.31687679999982</v>
      </c>
      <c r="R16" s="434"/>
      <c r="S16" s="477"/>
    </row>
    <row r="17" spans="1:19" s="268" customFormat="1" ht="25.5">
      <c r="A17" s="476"/>
      <c r="B17" s="501" t="s">
        <v>3435</v>
      </c>
      <c r="C17" s="81" t="s">
        <v>3613</v>
      </c>
      <c r="D17" s="48" t="s">
        <v>4</v>
      </c>
      <c r="E17" s="32">
        <v>6</v>
      </c>
      <c r="F17" s="31">
        <v>2.4500000000000002</v>
      </c>
      <c r="G17" s="53">
        <v>100</v>
      </c>
      <c r="H17" s="53">
        <v>50</v>
      </c>
      <c r="I17" s="83">
        <v>1.5</v>
      </c>
      <c r="J17" s="83">
        <v>596.61862399999995</v>
      </c>
      <c r="K17" s="33">
        <f t="shared" si="5"/>
        <v>0</v>
      </c>
      <c r="L17" s="819">
        <f t="shared" si="0"/>
        <v>596.61862399999995</v>
      </c>
      <c r="M17" s="289">
        <f t="shared" si="7"/>
        <v>1014.2516607999999</v>
      </c>
      <c r="N17" s="149">
        <f t="shared" si="1"/>
        <v>2983.0931199999995</v>
      </c>
      <c r="O17" s="149">
        <f t="shared" si="2"/>
        <v>3102.4168448</v>
      </c>
      <c r="P17" s="149">
        <f t="shared" si="3"/>
        <v>5369.5676159999994</v>
      </c>
      <c r="Q17" s="279">
        <f t="shared" si="4"/>
        <v>1073.9135231999999</v>
      </c>
      <c r="R17" s="434"/>
      <c r="S17" s="477"/>
    </row>
    <row r="18" spans="1:19" s="268" customFormat="1" ht="25.5">
      <c r="A18" s="476"/>
      <c r="B18" s="502" t="s">
        <v>4208</v>
      </c>
      <c r="C18" s="81" t="s">
        <v>4163</v>
      </c>
      <c r="D18" s="48" t="s">
        <v>4</v>
      </c>
      <c r="E18" s="32">
        <v>6</v>
      </c>
      <c r="F18" s="31">
        <v>3.19</v>
      </c>
      <c r="G18" s="53">
        <v>100</v>
      </c>
      <c r="H18" s="53">
        <v>50</v>
      </c>
      <c r="I18" s="83">
        <v>2</v>
      </c>
      <c r="J18" s="83">
        <v>835.38560000000007</v>
      </c>
      <c r="K18" s="33">
        <f t="shared" si="5"/>
        <v>0</v>
      </c>
      <c r="L18" s="819">
        <f t="shared" si="0"/>
        <v>835.38560000000007</v>
      </c>
      <c r="M18" s="289">
        <f t="shared" si="7"/>
        <v>1420.15552</v>
      </c>
      <c r="N18" s="149">
        <f t="shared" si="1"/>
        <v>4176.9279999999999</v>
      </c>
      <c r="O18" s="149">
        <f t="shared" si="2"/>
        <v>4344.0051200000007</v>
      </c>
      <c r="P18" s="149">
        <f t="shared" si="3"/>
        <v>7518.4704000000002</v>
      </c>
      <c r="Q18" s="279">
        <f t="shared" si="4"/>
        <v>1503.6940800000002</v>
      </c>
      <c r="R18" s="434"/>
      <c r="S18" s="477"/>
    </row>
    <row r="19" spans="1:19" s="49" customFormat="1" ht="25.5">
      <c r="A19" s="475"/>
      <c r="B19" s="502" t="s">
        <v>3436</v>
      </c>
      <c r="C19" s="81" t="s">
        <v>3614</v>
      </c>
      <c r="D19" s="48" t="s">
        <v>4</v>
      </c>
      <c r="E19" s="32">
        <v>6</v>
      </c>
      <c r="F19" s="31">
        <v>1.34</v>
      </c>
      <c r="G19" s="53">
        <v>100</v>
      </c>
      <c r="H19" s="53">
        <v>60</v>
      </c>
      <c r="I19" s="83">
        <v>0.7</v>
      </c>
      <c r="J19" s="83">
        <v>297.82445056</v>
      </c>
      <c r="K19" s="33">
        <f t="shared" si="5"/>
        <v>0</v>
      </c>
      <c r="L19" s="819">
        <f t="shared" si="0"/>
        <v>297.82445056</v>
      </c>
      <c r="M19" s="289" t="s">
        <v>521</v>
      </c>
      <c r="N19" s="149">
        <f>L19*5</f>
        <v>1489.1222528000001</v>
      </c>
      <c r="O19" s="149">
        <f t="shared" si="2"/>
        <v>1548.6871429120001</v>
      </c>
      <c r="P19" s="149">
        <f t="shared" si="3"/>
        <v>2680.4200550400001</v>
      </c>
      <c r="Q19" s="279">
        <f t="shared" si="4"/>
        <v>536.08401100800006</v>
      </c>
      <c r="R19" s="50"/>
      <c r="S19" s="463"/>
    </row>
    <row r="20" spans="1:19" s="49" customFormat="1" ht="25.5">
      <c r="A20" s="475"/>
      <c r="B20" s="502" t="s">
        <v>3437</v>
      </c>
      <c r="C20" s="81" t="s">
        <v>3615</v>
      </c>
      <c r="D20" s="48" t="s">
        <v>4</v>
      </c>
      <c r="E20" s="32">
        <v>6</v>
      </c>
      <c r="F20" s="31">
        <v>1.9</v>
      </c>
      <c r="G20" s="53">
        <v>100</v>
      </c>
      <c r="H20" s="53">
        <v>60</v>
      </c>
      <c r="I20" s="83">
        <v>1</v>
      </c>
      <c r="J20" s="83">
        <v>365.52446335999997</v>
      </c>
      <c r="K20" s="33">
        <f t="shared" si="5"/>
        <v>0</v>
      </c>
      <c r="L20" s="819">
        <f t="shared" si="0"/>
        <v>365.52446335999997</v>
      </c>
      <c r="M20" s="289">
        <f t="shared" ref="M20:M22" si="8">L20*1.7</f>
        <v>621.39158771199993</v>
      </c>
      <c r="N20" s="149">
        <f>L20*5</f>
        <v>1827.6223167999999</v>
      </c>
      <c r="O20" s="149">
        <f t="shared" si="2"/>
        <v>1900.7272094719999</v>
      </c>
      <c r="P20" s="149">
        <f t="shared" si="3"/>
        <v>3289.7201702399998</v>
      </c>
      <c r="Q20" s="279">
        <f t="shared" si="4"/>
        <v>657.94403404799993</v>
      </c>
      <c r="R20" s="50"/>
      <c r="S20" s="463"/>
    </row>
    <row r="21" spans="1:19" s="49" customFormat="1" ht="25.5">
      <c r="A21" s="475"/>
      <c r="B21" s="502" t="s">
        <v>3438</v>
      </c>
      <c r="C21" s="81" t="s">
        <v>3616</v>
      </c>
      <c r="D21" s="48" t="s">
        <v>4</v>
      </c>
      <c r="E21" s="32">
        <v>6</v>
      </c>
      <c r="F21" s="31">
        <v>2.2599999999999998</v>
      </c>
      <c r="G21" s="53">
        <v>100</v>
      </c>
      <c r="H21" s="53">
        <v>60</v>
      </c>
      <c r="I21" s="83">
        <v>1.2</v>
      </c>
      <c r="J21" s="83">
        <v>489.87284416</v>
      </c>
      <c r="K21" s="33">
        <f t="shared" si="5"/>
        <v>0</v>
      </c>
      <c r="L21" s="819">
        <f t="shared" si="0"/>
        <v>489.87284416</v>
      </c>
      <c r="M21" s="289">
        <f t="shared" si="8"/>
        <v>832.78383507199999</v>
      </c>
      <c r="N21" s="149">
        <f t="shared" ref="N21:N99" si="9">L21*5</f>
        <v>2449.3642208000001</v>
      </c>
      <c r="O21" s="149">
        <f t="shared" si="2"/>
        <v>2547.338789632</v>
      </c>
      <c r="P21" s="149">
        <f t="shared" si="3"/>
        <v>4408.8555974399997</v>
      </c>
      <c r="Q21" s="279">
        <f t="shared" si="4"/>
        <v>881.77111948800007</v>
      </c>
      <c r="R21" s="50"/>
      <c r="S21" s="463"/>
    </row>
    <row r="22" spans="1:19" s="49" customFormat="1" ht="25.5">
      <c r="A22" s="475"/>
      <c r="B22" s="502" t="s">
        <v>3439</v>
      </c>
      <c r="C22" s="81" t="s">
        <v>3617</v>
      </c>
      <c r="D22" s="48" t="s">
        <v>4</v>
      </c>
      <c r="E22" s="32">
        <v>6</v>
      </c>
      <c r="F22" s="31">
        <v>2.8</v>
      </c>
      <c r="G22" s="53">
        <v>100</v>
      </c>
      <c r="H22" s="53">
        <v>60</v>
      </c>
      <c r="I22" s="83">
        <v>1.5</v>
      </c>
      <c r="J22" s="83">
        <v>652.89996800000006</v>
      </c>
      <c r="K22" s="33">
        <f t="shared" si="5"/>
        <v>0</v>
      </c>
      <c r="L22" s="819">
        <f t="shared" si="0"/>
        <v>652.89996800000006</v>
      </c>
      <c r="M22" s="289">
        <f t="shared" si="8"/>
        <v>1109.9299456000001</v>
      </c>
      <c r="N22" s="149">
        <f t="shared" si="9"/>
        <v>3264.4998400000004</v>
      </c>
      <c r="O22" s="149">
        <f t="shared" si="2"/>
        <v>3395.0798336000003</v>
      </c>
      <c r="P22" s="149">
        <f t="shared" si="3"/>
        <v>5876.0997120000002</v>
      </c>
      <c r="Q22" s="279">
        <f t="shared" si="4"/>
        <v>1175.2199424</v>
      </c>
      <c r="R22" s="50"/>
      <c r="S22" s="463"/>
    </row>
    <row r="23" spans="1:19" s="49" customFormat="1" ht="25.5">
      <c r="A23" s="475"/>
      <c r="B23" s="502" t="s">
        <v>4209</v>
      </c>
      <c r="C23" s="81" t="s">
        <v>4164</v>
      </c>
      <c r="D23" s="48" t="s">
        <v>4</v>
      </c>
      <c r="E23" s="32">
        <v>6</v>
      </c>
      <c r="F23" s="31">
        <v>3.7</v>
      </c>
      <c r="G23" s="53">
        <v>100</v>
      </c>
      <c r="H23" s="53">
        <v>60</v>
      </c>
      <c r="I23" s="83">
        <v>2</v>
      </c>
      <c r="J23" s="83">
        <v>914.63679999999999</v>
      </c>
      <c r="K23" s="33">
        <f t="shared" si="5"/>
        <v>0</v>
      </c>
      <c r="L23" s="819">
        <f t="shared" si="0"/>
        <v>914.63679999999999</v>
      </c>
      <c r="M23" s="289">
        <f t="shared" ref="M23" si="10">L23*1.7</f>
        <v>1554.88256</v>
      </c>
      <c r="N23" s="149">
        <f t="shared" ref="N23" si="11">L23*5</f>
        <v>4573.1840000000002</v>
      </c>
      <c r="O23" s="149">
        <f t="shared" ref="O23" si="12">L23*5.2</f>
        <v>4756.1113599999999</v>
      </c>
      <c r="P23" s="149">
        <f t="shared" ref="P23" si="13">L23*9</f>
        <v>8231.7312000000002</v>
      </c>
      <c r="Q23" s="279">
        <f t="shared" ref="Q23" si="14">L23*1.8</f>
        <v>1646.3462400000001</v>
      </c>
      <c r="R23" s="50"/>
      <c r="S23" s="463"/>
    </row>
    <row r="24" spans="1:19" s="49" customFormat="1" ht="25.5">
      <c r="A24" s="475"/>
      <c r="B24" s="502" t="s">
        <v>3440</v>
      </c>
      <c r="C24" s="81" t="s">
        <v>3618</v>
      </c>
      <c r="D24" s="48" t="s">
        <v>4</v>
      </c>
      <c r="E24" s="32">
        <v>6</v>
      </c>
      <c r="F24" s="31">
        <v>1.44</v>
      </c>
      <c r="G24" s="53">
        <v>100</v>
      </c>
      <c r="H24" s="53">
        <v>70</v>
      </c>
      <c r="I24" s="83">
        <v>0.7</v>
      </c>
      <c r="J24" s="83">
        <v>320.23357184000002</v>
      </c>
      <c r="K24" s="33">
        <f t="shared" si="5"/>
        <v>0</v>
      </c>
      <c r="L24" s="819">
        <f t="shared" si="0"/>
        <v>320.23357184000002</v>
      </c>
      <c r="M24" s="289" t="s">
        <v>521</v>
      </c>
      <c r="N24" s="149">
        <f t="shared" si="9"/>
        <v>1601.1678592000001</v>
      </c>
      <c r="O24" s="149">
        <f t="shared" si="2"/>
        <v>1665.2145735680001</v>
      </c>
      <c r="P24" s="149">
        <f t="shared" si="3"/>
        <v>2882.1021465600002</v>
      </c>
      <c r="Q24" s="279">
        <f t="shared" si="4"/>
        <v>576.42042931200001</v>
      </c>
      <c r="R24" s="50"/>
      <c r="S24" s="463"/>
    </row>
    <row r="25" spans="1:19" s="49" customFormat="1" ht="25.5">
      <c r="A25" s="475"/>
      <c r="B25" s="502" t="s">
        <v>3441</v>
      </c>
      <c r="C25" s="81" t="s">
        <v>3619</v>
      </c>
      <c r="D25" s="48" t="s">
        <v>4</v>
      </c>
      <c r="E25" s="32">
        <v>6</v>
      </c>
      <c r="F25" s="31">
        <v>2.04</v>
      </c>
      <c r="G25" s="53">
        <v>100</v>
      </c>
      <c r="H25" s="53">
        <v>70</v>
      </c>
      <c r="I25" s="83">
        <v>1</v>
      </c>
      <c r="J25" s="83">
        <v>393.0354131200001</v>
      </c>
      <c r="K25" s="33">
        <f t="shared" si="5"/>
        <v>0</v>
      </c>
      <c r="L25" s="819">
        <f t="shared" si="0"/>
        <v>393.0354131200001</v>
      </c>
      <c r="M25" s="289">
        <f t="shared" ref="M25:M27" si="15">L25*1.7</f>
        <v>668.16020230400011</v>
      </c>
      <c r="N25" s="149">
        <f t="shared" si="9"/>
        <v>1965.1770656000006</v>
      </c>
      <c r="O25" s="149">
        <f t="shared" si="2"/>
        <v>2043.7841482240005</v>
      </c>
      <c r="P25" s="149">
        <f t="shared" si="3"/>
        <v>3537.318718080001</v>
      </c>
      <c r="Q25" s="279">
        <f t="shared" si="4"/>
        <v>707.46374361600022</v>
      </c>
      <c r="R25" s="50"/>
      <c r="S25" s="463"/>
    </row>
    <row r="26" spans="1:19" s="49" customFormat="1" ht="25.5">
      <c r="A26" s="475"/>
      <c r="B26" s="502" t="s">
        <v>3442</v>
      </c>
      <c r="C26" s="81" t="s">
        <v>3620</v>
      </c>
      <c r="D26" s="48" t="s">
        <v>4</v>
      </c>
      <c r="E26" s="32">
        <v>6</v>
      </c>
      <c r="F26" s="31">
        <v>2.4550000000000001</v>
      </c>
      <c r="G26" s="53">
        <v>100</v>
      </c>
      <c r="H26" s="53">
        <v>70</v>
      </c>
      <c r="I26" s="83">
        <v>1.2</v>
      </c>
      <c r="J26" s="83">
        <v>526.73946304000003</v>
      </c>
      <c r="K26" s="33">
        <f t="shared" si="5"/>
        <v>0</v>
      </c>
      <c r="L26" s="819">
        <f t="shared" si="0"/>
        <v>526.73946304000003</v>
      </c>
      <c r="M26" s="289">
        <f t="shared" si="15"/>
        <v>895.45708716800004</v>
      </c>
      <c r="N26" s="149">
        <f t="shared" si="9"/>
        <v>2633.6973152</v>
      </c>
      <c r="O26" s="149">
        <f t="shared" si="2"/>
        <v>2739.0452078080002</v>
      </c>
      <c r="P26" s="149">
        <f t="shared" si="3"/>
        <v>4740.6551673600006</v>
      </c>
      <c r="Q26" s="279">
        <f t="shared" si="4"/>
        <v>948.13103347200013</v>
      </c>
      <c r="R26" s="50"/>
      <c r="S26" s="463"/>
    </row>
    <row r="27" spans="1:19" s="49" customFormat="1" ht="25.5">
      <c r="A27" s="475"/>
      <c r="B27" s="502" t="s">
        <v>3443</v>
      </c>
      <c r="C27" s="81" t="s">
        <v>3621</v>
      </c>
      <c r="D27" s="48" t="s">
        <v>4</v>
      </c>
      <c r="E27" s="32">
        <v>6</v>
      </c>
      <c r="F27" s="31">
        <v>3.04</v>
      </c>
      <c r="G27" s="53">
        <v>100</v>
      </c>
      <c r="H27" s="53">
        <v>70</v>
      </c>
      <c r="I27" s="83">
        <v>1.5</v>
      </c>
      <c r="J27" s="83">
        <v>709.18131200000005</v>
      </c>
      <c r="K27" s="33">
        <f t="shared" si="5"/>
        <v>0</v>
      </c>
      <c r="L27" s="819">
        <f t="shared" si="0"/>
        <v>709.18131200000005</v>
      </c>
      <c r="M27" s="289">
        <f t="shared" si="15"/>
        <v>1205.6082304000001</v>
      </c>
      <c r="N27" s="149">
        <f t="shared" si="9"/>
        <v>3545.9065600000004</v>
      </c>
      <c r="O27" s="149">
        <f t="shared" si="2"/>
        <v>3687.7428224000005</v>
      </c>
      <c r="P27" s="149">
        <f t="shared" si="3"/>
        <v>6382.6318080000001</v>
      </c>
      <c r="Q27" s="279">
        <f t="shared" si="4"/>
        <v>1276.5263616000002</v>
      </c>
      <c r="R27" s="50"/>
      <c r="S27" s="463"/>
    </row>
    <row r="28" spans="1:19" s="49" customFormat="1" ht="25.5">
      <c r="A28" s="475"/>
      <c r="B28" s="502" t="s">
        <v>4210</v>
      </c>
      <c r="C28" s="81" t="s">
        <v>4165</v>
      </c>
      <c r="D28" s="48" t="s">
        <v>4</v>
      </c>
      <c r="E28" s="32">
        <v>6</v>
      </c>
      <c r="F28" s="31">
        <v>4.04</v>
      </c>
      <c r="G28" s="53">
        <v>100</v>
      </c>
      <c r="H28" s="53">
        <v>70</v>
      </c>
      <c r="I28" s="83">
        <v>2</v>
      </c>
      <c r="J28" s="83">
        <v>993.88800000000003</v>
      </c>
      <c r="K28" s="33">
        <f t="shared" si="5"/>
        <v>0</v>
      </c>
      <c r="L28" s="819">
        <f t="shared" si="0"/>
        <v>993.88800000000003</v>
      </c>
      <c r="M28" s="289">
        <f t="shared" ref="M28" si="16">L28*1.7</f>
        <v>1689.6096</v>
      </c>
      <c r="N28" s="149">
        <f t="shared" ref="N28" si="17">L28*5</f>
        <v>4969.4400000000005</v>
      </c>
      <c r="O28" s="149">
        <f t="shared" ref="O28" si="18">L28*5.2</f>
        <v>5168.2175999999999</v>
      </c>
      <c r="P28" s="149">
        <f t="shared" ref="P28" si="19">L28*9</f>
        <v>8944.9920000000002</v>
      </c>
      <c r="Q28" s="279">
        <f t="shared" ref="Q28" si="20">L28*1.8</f>
        <v>1788.9984000000002</v>
      </c>
      <c r="R28" s="50"/>
      <c r="S28" s="463"/>
    </row>
    <row r="29" spans="1:19" s="49" customFormat="1" ht="25.5">
      <c r="A29" s="475"/>
      <c r="B29" s="502" t="s">
        <v>3444</v>
      </c>
      <c r="C29" s="81" t="s">
        <v>3622</v>
      </c>
      <c r="D29" s="48" t="s">
        <v>4</v>
      </c>
      <c r="E29" s="32">
        <v>6</v>
      </c>
      <c r="F29" s="31">
        <v>1.54</v>
      </c>
      <c r="G29" s="53">
        <v>100</v>
      </c>
      <c r="H29" s="53">
        <v>80</v>
      </c>
      <c r="I29" s="83">
        <v>0.7</v>
      </c>
      <c r="J29" s="83">
        <v>352.26248960000004</v>
      </c>
      <c r="K29" s="33">
        <f t="shared" si="5"/>
        <v>0</v>
      </c>
      <c r="L29" s="819">
        <f t="shared" si="0"/>
        <v>352.26248960000004</v>
      </c>
      <c r="M29" s="289" t="s">
        <v>521</v>
      </c>
      <c r="N29" s="149">
        <f t="shared" si="9"/>
        <v>1761.3124480000001</v>
      </c>
      <c r="O29" s="149">
        <f t="shared" si="2"/>
        <v>1831.7649459200002</v>
      </c>
      <c r="P29" s="149">
        <f t="shared" si="3"/>
        <v>3170.3624064000005</v>
      </c>
      <c r="Q29" s="279">
        <f t="shared" si="4"/>
        <v>634.07248128000003</v>
      </c>
      <c r="R29" s="50"/>
      <c r="S29" s="463"/>
    </row>
    <row r="30" spans="1:19" s="49" customFormat="1" ht="25.5">
      <c r="A30" s="475"/>
      <c r="B30" s="502" t="s">
        <v>3445</v>
      </c>
      <c r="C30" s="81" t="s">
        <v>3623</v>
      </c>
      <c r="D30" s="48" t="s">
        <v>4</v>
      </c>
      <c r="E30" s="32">
        <v>6</v>
      </c>
      <c r="F30" s="31">
        <v>2.1800000000000002</v>
      </c>
      <c r="G30" s="53">
        <v>100</v>
      </c>
      <c r="H30" s="53">
        <v>80</v>
      </c>
      <c r="I30" s="83">
        <v>1</v>
      </c>
      <c r="J30" s="83">
        <v>432.33478400000007</v>
      </c>
      <c r="K30" s="33">
        <f t="shared" si="5"/>
        <v>0</v>
      </c>
      <c r="L30" s="819">
        <f t="shared" si="0"/>
        <v>432.33478400000007</v>
      </c>
      <c r="M30" s="289">
        <f t="shared" ref="M30:M32" si="21">L30*1.7</f>
        <v>734.96913280000012</v>
      </c>
      <c r="N30" s="149">
        <f t="shared" si="9"/>
        <v>2161.6739200000002</v>
      </c>
      <c r="O30" s="149">
        <f t="shared" si="2"/>
        <v>2248.1408768000006</v>
      </c>
      <c r="P30" s="149">
        <f t="shared" si="3"/>
        <v>3891.0130560000007</v>
      </c>
      <c r="Q30" s="279">
        <f t="shared" si="4"/>
        <v>778.20261120000009</v>
      </c>
      <c r="R30" s="50"/>
      <c r="S30" s="463"/>
    </row>
    <row r="31" spans="1:19" s="49" customFormat="1" ht="25.5">
      <c r="A31" s="475"/>
      <c r="B31" s="502" t="s">
        <v>3446</v>
      </c>
      <c r="C31" s="81" t="s">
        <v>3624</v>
      </c>
      <c r="D31" s="48" t="s">
        <v>4</v>
      </c>
      <c r="E31" s="32">
        <v>6</v>
      </c>
      <c r="F31" s="31">
        <v>2.65</v>
      </c>
      <c r="G31" s="53">
        <v>100</v>
      </c>
      <c r="H31" s="53">
        <v>80</v>
      </c>
      <c r="I31" s="83">
        <v>1.2</v>
      </c>
      <c r="J31" s="83">
        <v>579.41201920000003</v>
      </c>
      <c r="K31" s="33">
        <f t="shared" si="5"/>
        <v>0</v>
      </c>
      <c r="L31" s="819">
        <f t="shared" si="0"/>
        <v>579.41201920000003</v>
      </c>
      <c r="M31" s="289">
        <f t="shared" si="21"/>
        <v>985.00043263999999</v>
      </c>
      <c r="N31" s="149">
        <f t="shared" si="9"/>
        <v>2897.0600960000002</v>
      </c>
      <c r="O31" s="149">
        <f t="shared" si="2"/>
        <v>3012.9424998400004</v>
      </c>
      <c r="P31" s="149">
        <f t="shared" si="3"/>
        <v>5214.7081728000003</v>
      </c>
      <c r="Q31" s="279">
        <f t="shared" si="4"/>
        <v>1042.94163456</v>
      </c>
      <c r="R31" s="50"/>
      <c r="S31" s="463"/>
    </row>
    <row r="32" spans="1:19" s="49" customFormat="1" ht="25.5">
      <c r="A32" s="475"/>
      <c r="B32" s="502" t="s">
        <v>3447</v>
      </c>
      <c r="C32" s="81" t="s">
        <v>3625</v>
      </c>
      <c r="D32" s="48" t="s">
        <v>4</v>
      </c>
      <c r="E32" s="32">
        <v>6</v>
      </c>
      <c r="F32" s="31">
        <v>3.28</v>
      </c>
      <c r="G32" s="53">
        <v>100</v>
      </c>
      <c r="H32" s="53">
        <v>80</v>
      </c>
      <c r="I32" s="83">
        <v>1.5</v>
      </c>
      <c r="J32" s="83">
        <v>765.46265600000004</v>
      </c>
      <c r="K32" s="33">
        <f t="shared" si="5"/>
        <v>0</v>
      </c>
      <c r="L32" s="819">
        <f t="shared" si="0"/>
        <v>765.46265600000004</v>
      </c>
      <c r="M32" s="289">
        <f t="shared" si="21"/>
        <v>1301.2865151999999</v>
      </c>
      <c r="N32" s="149">
        <f t="shared" si="9"/>
        <v>3827.3132800000003</v>
      </c>
      <c r="O32" s="149">
        <f t="shared" si="2"/>
        <v>3980.4058112000002</v>
      </c>
      <c r="P32" s="149">
        <f t="shared" si="3"/>
        <v>6889.163904</v>
      </c>
      <c r="Q32" s="279">
        <f t="shared" si="4"/>
        <v>1377.8327808000001</v>
      </c>
      <c r="R32" s="50"/>
      <c r="S32" s="463"/>
    </row>
    <row r="33" spans="1:19" s="49" customFormat="1" ht="25.5">
      <c r="A33" s="475"/>
      <c r="B33" s="502" t="s">
        <v>4211</v>
      </c>
      <c r="C33" s="81" t="s">
        <v>4166</v>
      </c>
      <c r="D33" s="48" t="s">
        <v>4</v>
      </c>
      <c r="E33" s="32">
        <v>6</v>
      </c>
      <c r="F33" s="31">
        <v>4.38</v>
      </c>
      <c r="G33" s="53">
        <v>100</v>
      </c>
      <c r="H33" s="53">
        <v>80</v>
      </c>
      <c r="I33" s="83">
        <v>2</v>
      </c>
      <c r="J33" s="83">
        <v>1071.8400000000001</v>
      </c>
      <c r="K33" s="33">
        <f t="shared" si="5"/>
        <v>0</v>
      </c>
      <c r="L33" s="819">
        <f t="shared" si="0"/>
        <v>1071.8400000000001</v>
      </c>
      <c r="M33" s="289">
        <f t="shared" ref="M33" si="22">L33*1.7</f>
        <v>1822.1280000000002</v>
      </c>
      <c r="N33" s="149">
        <f t="shared" ref="N33" si="23">L33*5</f>
        <v>5359.2000000000007</v>
      </c>
      <c r="O33" s="149">
        <f t="shared" ref="O33" si="24">L33*5.2</f>
        <v>5573.5680000000011</v>
      </c>
      <c r="P33" s="149">
        <f t="shared" ref="P33" si="25">L33*9</f>
        <v>9646.5600000000013</v>
      </c>
      <c r="Q33" s="279">
        <f t="shared" ref="Q33" si="26">L33*1.8</f>
        <v>1929.3120000000004</v>
      </c>
      <c r="R33" s="50"/>
      <c r="S33" s="463"/>
    </row>
    <row r="34" spans="1:19" s="268" customFormat="1" ht="25.5">
      <c r="A34" s="476"/>
      <c r="B34" s="501" t="s">
        <v>3448</v>
      </c>
      <c r="C34" s="81" t="s">
        <v>3626</v>
      </c>
      <c r="D34" s="48" t="s">
        <v>4</v>
      </c>
      <c r="E34" s="32">
        <v>6</v>
      </c>
      <c r="F34" s="31">
        <v>1.76</v>
      </c>
      <c r="G34" s="53">
        <v>100</v>
      </c>
      <c r="H34" s="53">
        <v>100</v>
      </c>
      <c r="I34" s="83">
        <v>0.7</v>
      </c>
      <c r="J34" s="83">
        <v>374.11763199999996</v>
      </c>
      <c r="K34" s="33">
        <f t="shared" si="5"/>
        <v>0</v>
      </c>
      <c r="L34" s="819">
        <f t="shared" si="0"/>
        <v>374.11763199999996</v>
      </c>
      <c r="M34" s="289" t="s">
        <v>521</v>
      </c>
      <c r="N34" s="149">
        <f t="shared" si="9"/>
        <v>1870.5881599999998</v>
      </c>
      <c r="O34" s="149">
        <f t="shared" si="2"/>
        <v>1945.4116863999998</v>
      </c>
      <c r="P34" s="149">
        <f t="shared" si="3"/>
        <v>3367.0586879999996</v>
      </c>
      <c r="Q34" s="279">
        <f t="shared" si="4"/>
        <v>673.41173759999992</v>
      </c>
      <c r="R34" s="434"/>
      <c r="S34" s="477"/>
    </row>
    <row r="35" spans="1:19" s="268" customFormat="1" ht="25.5">
      <c r="A35" s="476"/>
      <c r="B35" s="501" t="s">
        <v>3449</v>
      </c>
      <c r="C35" s="81" t="s">
        <v>3627</v>
      </c>
      <c r="D35" s="48" t="s">
        <v>4</v>
      </c>
      <c r="E35" s="32">
        <v>6</v>
      </c>
      <c r="F35" s="31">
        <v>2.5</v>
      </c>
      <c r="G35" s="53">
        <v>100</v>
      </c>
      <c r="H35" s="53">
        <v>100</v>
      </c>
      <c r="I35" s="83">
        <v>1</v>
      </c>
      <c r="J35" s="83">
        <v>459.15027200000009</v>
      </c>
      <c r="K35" s="33">
        <f t="shared" si="5"/>
        <v>0</v>
      </c>
      <c r="L35" s="819">
        <f t="shared" si="0"/>
        <v>459.15027200000009</v>
      </c>
      <c r="M35" s="289">
        <f t="shared" ref="M35:M37" si="27">L35*1.7</f>
        <v>780.55546240000012</v>
      </c>
      <c r="N35" s="149">
        <f t="shared" si="9"/>
        <v>2295.7513600000002</v>
      </c>
      <c r="O35" s="149">
        <f t="shared" si="2"/>
        <v>2387.5814144000005</v>
      </c>
      <c r="P35" s="149">
        <f t="shared" si="3"/>
        <v>4132.3524480000005</v>
      </c>
      <c r="Q35" s="279">
        <f t="shared" si="4"/>
        <v>826.47048960000018</v>
      </c>
      <c r="R35" s="434"/>
      <c r="S35" s="477"/>
    </row>
    <row r="36" spans="1:19" s="268" customFormat="1" ht="25.5">
      <c r="A36" s="476"/>
      <c r="B36" s="501" t="s">
        <v>3450</v>
      </c>
      <c r="C36" s="81" t="s">
        <v>3628</v>
      </c>
      <c r="D36" s="48" t="s">
        <v>4</v>
      </c>
      <c r="E36" s="32">
        <v>6</v>
      </c>
      <c r="F36" s="31">
        <v>3.01</v>
      </c>
      <c r="G36" s="53">
        <v>100</v>
      </c>
      <c r="H36" s="53">
        <v>100</v>
      </c>
      <c r="I36" s="83">
        <v>1.2</v>
      </c>
      <c r="J36" s="83">
        <v>615.35308799999996</v>
      </c>
      <c r="K36" s="33">
        <f t="shared" si="5"/>
        <v>0</v>
      </c>
      <c r="L36" s="819">
        <f t="shared" si="0"/>
        <v>615.35308799999996</v>
      </c>
      <c r="M36" s="289">
        <f t="shared" si="27"/>
        <v>1046.1002495999999</v>
      </c>
      <c r="N36" s="149">
        <f t="shared" si="9"/>
        <v>3076.7654399999997</v>
      </c>
      <c r="O36" s="149">
        <f t="shared" si="2"/>
        <v>3199.8360576</v>
      </c>
      <c r="P36" s="149">
        <f t="shared" si="3"/>
        <v>5538.1777919999995</v>
      </c>
      <c r="Q36" s="279">
        <f t="shared" si="4"/>
        <v>1107.6355584</v>
      </c>
      <c r="R36" s="434"/>
      <c r="S36" s="477"/>
    </row>
    <row r="37" spans="1:19" s="268" customFormat="1" ht="25.5">
      <c r="A37" s="476"/>
      <c r="B37" s="501" t="s">
        <v>3451</v>
      </c>
      <c r="C37" s="81" t="s">
        <v>3629</v>
      </c>
      <c r="D37" s="48" t="s">
        <v>4</v>
      </c>
      <c r="E37" s="32">
        <v>6</v>
      </c>
      <c r="F37" s="31">
        <v>3.75</v>
      </c>
      <c r="G37" s="53">
        <v>100</v>
      </c>
      <c r="H37" s="53">
        <v>100</v>
      </c>
      <c r="I37" s="83">
        <v>1.5</v>
      </c>
      <c r="J37" s="83">
        <v>878.03833600000019</v>
      </c>
      <c r="K37" s="33">
        <f t="shared" si="5"/>
        <v>0</v>
      </c>
      <c r="L37" s="819">
        <f t="shared" si="0"/>
        <v>878.03833600000019</v>
      </c>
      <c r="M37" s="289">
        <f t="shared" si="27"/>
        <v>1492.6651712000003</v>
      </c>
      <c r="N37" s="149">
        <f t="shared" si="9"/>
        <v>4390.1916800000008</v>
      </c>
      <c r="O37" s="149">
        <f t="shared" si="2"/>
        <v>4565.7993472000007</v>
      </c>
      <c r="P37" s="149">
        <f t="shared" si="3"/>
        <v>7902.345024000002</v>
      </c>
      <c r="Q37" s="279">
        <f t="shared" si="4"/>
        <v>1580.4690048000004</v>
      </c>
      <c r="R37" s="434"/>
      <c r="S37" s="477"/>
    </row>
    <row r="38" spans="1:19" s="268" customFormat="1" ht="25.5">
      <c r="A38" s="476"/>
      <c r="B38" s="502" t="s">
        <v>4212</v>
      </c>
      <c r="C38" s="81" t="s">
        <v>4168</v>
      </c>
      <c r="D38" s="48" t="s">
        <v>4</v>
      </c>
      <c r="E38" s="32">
        <v>6</v>
      </c>
      <c r="F38" s="31">
        <v>5</v>
      </c>
      <c r="G38" s="53">
        <v>100</v>
      </c>
      <c r="H38" s="53">
        <v>100</v>
      </c>
      <c r="I38" s="83">
        <v>2</v>
      </c>
      <c r="J38" s="83">
        <v>1230.3424</v>
      </c>
      <c r="K38" s="33">
        <f t="shared" si="5"/>
        <v>0</v>
      </c>
      <c r="L38" s="819">
        <f t="shared" si="0"/>
        <v>1230.3424</v>
      </c>
      <c r="M38" s="289">
        <f t="shared" ref="M38" si="28">L38*1.7</f>
        <v>2091.5820800000001</v>
      </c>
      <c r="N38" s="149">
        <f t="shared" ref="N38" si="29">L38*5</f>
        <v>6151.7119999999995</v>
      </c>
      <c r="O38" s="149">
        <f t="shared" ref="O38" si="30">L38*5.2</f>
        <v>6397.7804800000004</v>
      </c>
      <c r="P38" s="149">
        <f t="shared" ref="P38" si="31">L38*9</f>
        <v>11073.0816</v>
      </c>
      <c r="Q38" s="279">
        <f t="shared" ref="Q38" si="32">L38*1.8</f>
        <v>2214.6163200000001</v>
      </c>
      <c r="R38" s="434"/>
      <c r="S38" s="477"/>
    </row>
    <row r="39" spans="1:19" s="49" customFormat="1" ht="25.5">
      <c r="A39" s="475"/>
      <c r="B39" s="502" t="s">
        <v>3452</v>
      </c>
      <c r="C39" s="81" t="s">
        <v>3630</v>
      </c>
      <c r="D39" s="48" t="s">
        <v>4</v>
      </c>
      <c r="E39" s="32">
        <v>6</v>
      </c>
      <c r="F39" s="31">
        <v>1.32</v>
      </c>
      <c r="G39" s="53">
        <v>150</v>
      </c>
      <c r="H39" s="53">
        <v>50</v>
      </c>
      <c r="I39" s="83">
        <v>0.7</v>
      </c>
      <c r="J39" s="83">
        <v>294.15447040000004</v>
      </c>
      <c r="K39" s="33">
        <f t="shared" si="5"/>
        <v>0</v>
      </c>
      <c r="L39" s="819">
        <f t="shared" si="0"/>
        <v>294.15447040000004</v>
      </c>
      <c r="M39" s="289" t="s">
        <v>521</v>
      </c>
      <c r="N39" s="149">
        <f t="shared" si="9"/>
        <v>1470.7723520000002</v>
      </c>
      <c r="O39" s="149">
        <f t="shared" si="2"/>
        <v>1529.6032460800002</v>
      </c>
      <c r="P39" s="149">
        <f t="shared" si="3"/>
        <v>2647.3902336000001</v>
      </c>
      <c r="Q39" s="279">
        <f t="shared" si="4"/>
        <v>529.47804672000007</v>
      </c>
      <c r="R39" s="50"/>
      <c r="S39" s="463"/>
    </row>
    <row r="40" spans="1:19" s="49" customFormat="1" ht="25.5">
      <c r="A40" s="475"/>
      <c r="B40" s="502" t="s">
        <v>3453</v>
      </c>
      <c r="C40" s="81" t="s">
        <v>3631</v>
      </c>
      <c r="D40" s="48" t="s">
        <v>4</v>
      </c>
      <c r="E40" s="32">
        <v>6</v>
      </c>
      <c r="F40" s="31">
        <v>1.48</v>
      </c>
      <c r="G40" s="53">
        <v>150</v>
      </c>
      <c r="H40" s="53">
        <v>50</v>
      </c>
      <c r="I40" s="83">
        <v>0.7</v>
      </c>
      <c r="J40" s="83">
        <v>352.26248960000004</v>
      </c>
      <c r="K40" s="33">
        <f t="shared" si="5"/>
        <v>0</v>
      </c>
      <c r="L40" s="819">
        <f t="shared" si="0"/>
        <v>352.26248960000004</v>
      </c>
      <c r="M40" s="289" t="s">
        <v>521</v>
      </c>
      <c r="N40" s="149">
        <f t="shared" si="9"/>
        <v>1761.3124480000001</v>
      </c>
      <c r="O40" s="149">
        <f t="shared" si="2"/>
        <v>1831.7649459200002</v>
      </c>
      <c r="P40" s="149">
        <f t="shared" si="3"/>
        <v>3170.3624064000005</v>
      </c>
      <c r="Q40" s="279">
        <f t="shared" si="4"/>
        <v>634.07248128000003</v>
      </c>
      <c r="R40" s="50"/>
      <c r="S40" s="463"/>
    </row>
    <row r="41" spans="1:19" s="49" customFormat="1" ht="25.5">
      <c r="A41" s="475"/>
      <c r="B41" s="502" t="s">
        <v>3454</v>
      </c>
      <c r="C41" s="81" t="s">
        <v>3632</v>
      </c>
      <c r="D41" s="48" t="s">
        <v>4</v>
      </c>
      <c r="E41" s="32">
        <v>6</v>
      </c>
      <c r="F41" s="31">
        <v>2.1</v>
      </c>
      <c r="G41" s="53">
        <v>150</v>
      </c>
      <c r="H41" s="53">
        <v>50</v>
      </c>
      <c r="I41" s="83">
        <v>1</v>
      </c>
      <c r="J41" s="83">
        <v>432.33478400000007</v>
      </c>
      <c r="K41" s="33">
        <f t="shared" si="5"/>
        <v>0</v>
      </c>
      <c r="L41" s="819">
        <f t="shared" si="0"/>
        <v>432.33478400000007</v>
      </c>
      <c r="M41" s="289">
        <f t="shared" ref="M41:M43" si="33">L41*1.7</f>
        <v>734.96913280000012</v>
      </c>
      <c r="N41" s="149">
        <f t="shared" si="9"/>
        <v>2161.6739200000002</v>
      </c>
      <c r="O41" s="149">
        <f t="shared" si="2"/>
        <v>2248.1408768000006</v>
      </c>
      <c r="P41" s="149">
        <f t="shared" si="3"/>
        <v>3891.0130560000007</v>
      </c>
      <c r="Q41" s="279">
        <f t="shared" si="4"/>
        <v>778.20261120000009</v>
      </c>
      <c r="R41" s="50"/>
      <c r="S41" s="463"/>
    </row>
    <row r="42" spans="1:19" s="49" customFormat="1" ht="25.5">
      <c r="A42" s="475"/>
      <c r="B42" s="502" t="s">
        <v>3455</v>
      </c>
      <c r="C42" s="81" t="s">
        <v>3633</v>
      </c>
      <c r="D42" s="48" t="s">
        <v>4</v>
      </c>
      <c r="E42" s="32">
        <v>6</v>
      </c>
      <c r="F42" s="31">
        <v>2.54</v>
      </c>
      <c r="G42" s="53">
        <v>150</v>
      </c>
      <c r="H42" s="53">
        <v>50</v>
      </c>
      <c r="I42" s="83">
        <v>1.2</v>
      </c>
      <c r="J42" s="83">
        <v>579.41201920000003</v>
      </c>
      <c r="K42" s="33">
        <f t="shared" si="5"/>
        <v>0</v>
      </c>
      <c r="L42" s="819">
        <f t="shared" si="0"/>
        <v>579.41201920000003</v>
      </c>
      <c r="M42" s="289">
        <f t="shared" si="33"/>
        <v>985.00043263999999</v>
      </c>
      <c r="N42" s="149">
        <f t="shared" si="9"/>
        <v>2897.0600960000002</v>
      </c>
      <c r="O42" s="149">
        <f t="shared" si="2"/>
        <v>3012.9424998400004</v>
      </c>
      <c r="P42" s="149">
        <f t="shared" si="3"/>
        <v>5214.7081728000003</v>
      </c>
      <c r="Q42" s="279">
        <f t="shared" si="4"/>
        <v>1042.94163456</v>
      </c>
      <c r="R42" s="50"/>
      <c r="S42" s="463"/>
    </row>
    <row r="43" spans="1:19" s="49" customFormat="1" ht="25.5">
      <c r="A43" s="475"/>
      <c r="B43" s="502" t="s">
        <v>3456</v>
      </c>
      <c r="C43" s="81" t="s">
        <v>3634</v>
      </c>
      <c r="D43" s="48" t="s">
        <v>4</v>
      </c>
      <c r="E43" s="32">
        <v>6</v>
      </c>
      <c r="F43" s="31">
        <v>3.16</v>
      </c>
      <c r="G43" s="53">
        <v>150</v>
      </c>
      <c r="H43" s="53">
        <v>50</v>
      </c>
      <c r="I43" s="83">
        <v>1.5</v>
      </c>
      <c r="J43" s="83">
        <v>737.32198400000004</v>
      </c>
      <c r="K43" s="33">
        <f t="shared" si="5"/>
        <v>0</v>
      </c>
      <c r="L43" s="819">
        <f t="shared" si="0"/>
        <v>737.32198400000004</v>
      </c>
      <c r="M43" s="289">
        <f t="shared" si="33"/>
        <v>1253.4473728</v>
      </c>
      <c r="N43" s="149">
        <f t="shared" si="9"/>
        <v>3686.6099200000003</v>
      </c>
      <c r="O43" s="149">
        <f t="shared" si="2"/>
        <v>3834.0743168000004</v>
      </c>
      <c r="P43" s="149">
        <f t="shared" si="3"/>
        <v>6635.8978560000005</v>
      </c>
      <c r="Q43" s="279">
        <f t="shared" si="4"/>
        <v>1327.1795712000001</v>
      </c>
      <c r="R43" s="50"/>
      <c r="S43" s="463"/>
    </row>
    <row r="44" spans="1:19" s="49" customFormat="1" ht="25.5">
      <c r="A44" s="475"/>
      <c r="B44" s="502" t="s">
        <v>4213</v>
      </c>
      <c r="C44" s="81" t="s">
        <v>4169</v>
      </c>
      <c r="D44" s="48" t="s">
        <v>4</v>
      </c>
      <c r="E44" s="32">
        <v>6</v>
      </c>
      <c r="F44" s="31">
        <v>4.22</v>
      </c>
      <c r="G44" s="53">
        <v>150</v>
      </c>
      <c r="H44" s="53">
        <v>50</v>
      </c>
      <c r="I44" s="83">
        <v>2</v>
      </c>
      <c r="J44" s="83">
        <v>1032.864</v>
      </c>
      <c r="K44" s="33">
        <f t="shared" si="5"/>
        <v>0</v>
      </c>
      <c r="L44" s="819">
        <f t="shared" si="0"/>
        <v>1032.864</v>
      </c>
      <c r="M44" s="289">
        <f t="shared" ref="M44" si="34">L44*1.7</f>
        <v>1755.8688</v>
      </c>
      <c r="N44" s="149">
        <f t="shared" ref="N44" si="35">L44*5</f>
        <v>5164.32</v>
      </c>
      <c r="O44" s="149">
        <f t="shared" ref="O44" si="36">L44*5.2</f>
        <v>5370.8928000000005</v>
      </c>
      <c r="P44" s="149">
        <f t="shared" ref="P44" si="37">L44*9</f>
        <v>9295.7759999999998</v>
      </c>
      <c r="Q44" s="279">
        <f t="shared" ref="Q44" si="38">L44*1.8</f>
        <v>1859.1552000000001</v>
      </c>
      <c r="R44" s="50"/>
      <c r="S44" s="463"/>
    </row>
    <row r="45" spans="1:19" s="49" customFormat="1" ht="25.5">
      <c r="A45" s="475"/>
      <c r="B45" s="502" t="s">
        <v>3457</v>
      </c>
      <c r="C45" s="81" t="s">
        <v>3635</v>
      </c>
      <c r="D45" s="48" t="s">
        <v>4</v>
      </c>
      <c r="E45" s="32">
        <v>6</v>
      </c>
      <c r="F45" s="31">
        <v>1.62</v>
      </c>
      <c r="G45" s="53">
        <v>150</v>
      </c>
      <c r="H45" s="53">
        <v>60</v>
      </c>
      <c r="I45" s="83">
        <v>0.7</v>
      </c>
      <c r="J45" s="83">
        <v>361.86838463999999</v>
      </c>
      <c r="K45" s="33">
        <f t="shared" si="5"/>
        <v>0</v>
      </c>
      <c r="L45" s="819">
        <f t="shared" si="0"/>
        <v>361.86838463999999</v>
      </c>
      <c r="M45" s="289" t="s">
        <v>521</v>
      </c>
      <c r="N45" s="149">
        <f t="shared" si="9"/>
        <v>1809.3419231999999</v>
      </c>
      <c r="O45" s="149">
        <f t="shared" si="2"/>
        <v>1881.715600128</v>
      </c>
      <c r="P45" s="149">
        <f t="shared" si="3"/>
        <v>3256.8154617599998</v>
      </c>
      <c r="Q45" s="279">
        <f t="shared" si="4"/>
        <v>651.36309235199997</v>
      </c>
      <c r="R45" s="50"/>
      <c r="S45" s="463"/>
    </row>
    <row r="46" spans="1:19" s="49" customFormat="1" ht="25.5">
      <c r="A46" s="475"/>
      <c r="B46" s="502" t="s">
        <v>3458</v>
      </c>
      <c r="C46" s="81" t="s">
        <v>3636</v>
      </c>
      <c r="D46" s="48" t="s">
        <v>4</v>
      </c>
      <c r="E46" s="32">
        <v>6</v>
      </c>
      <c r="F46" s="31">
        <v>2.29</v>
      </c>
      <c r="G46" s="53">
        <v>150</v>
      </c>
      <c r="H46" s="53">
        <v>60</v>
      </c>
      <c r="I46" s="83">
        <v>1</v>
      </c>
      <c r="J46" s="83">
        <v>444.12320512000008</v>
      </c>
      <c r="K46" s="33">
        <f t="shared" si="5"/>
        <v>0</v>
      </c>
      <c r="L46" s="819">
        <f t="shared" si="0"/>
        <v>444.12320512000008</v>
      </c>
      <c r="M46" s="289">
        <f t="shared" ref="M46:M48" si="39">L46*1.7</f>
        <v>755.00944870400008</v>
      </c>
      <c r="N46" s="149">
        <f t="shared" si="9"/>
        <v>2220.6160256000003</v>
      </c>
      <c r="O46" s="149">
        <f t="shared" si="2"/>
        <v>2309.4406666240006</v>
      </c>
      <c r="P46" s="149">
        <f t="shared" si="3"/>
        <v>3997.1088460800006</v>
      </c>
      <c r="Q46" s="279">
        <f t="shared" si="4"/>
        <v>799.42176921600014</v>
      </c>
      <c r="R46" s="50"/>
      <c r="S46" s="463"/>
    </row>
    <row r="47" spans="1:19" s="49" customFormat="1" ht="25.5">
      <c r="A47" s="475"/>
      <c r="B47" s="502" t="s">
        <v>3459</v>
      </c>
      <c r="C47" s="81" t="s">
        <v>3637</v>
      </c>
      <c r="D47" s="48" t="s">
        <v>4</v>
      </c>
      <c r="E47" s="32">
        <v>6</v>
      </c>
      <c r="F47" s="31">
        <v>2.73</v>
      </c>
      <c r="G47" s="53">
        <v>150</v>
      </c>
      <c r="H47" s="53">
        <v>60</v>
      </c>
      <c r="I47" s="83">
        <v>1.2</v>
      </c>
      <c r="J47" s="83">
        <v>595.21795648000011</v>
      </c>
      <c r="K47" s="33">
        <f t="shared" si="5"/>
        <v>0</v>
      </c>
      <c r="L47" s="819">
        <f t="shared" si="0"/>
        <v>595.21795648000011</v>
      </c>
      <c r="M47" s="289">
        <f t="shared" si="39"/>
        <v>1011.8705260160002</v>
      </c>
      <c r="N47" s="149">
        <f t="shared" si="9"/>
        <v>2976.0897824000003</v>
      </c>
      <c r="O47" s="149">
        <f t="shared" si="2"/>
        <v>3095.1333736960005</v>
      </c>
      <c r="P47" s="149">
        <f t="shared" si="3"/>
        <v>5356.9616083200008</v>
      </c>
      <c r="Q47" s="279">
        <f t="shared" si="4"/>
        <v>1071.3923216640003</v>
      </c>
      <c r="R47" s="50"/>
      <c r="S47" s="463"/>
    </row>
    <row r="48" spans="1:19" s="49" customFormat="1" ht="25.5">
      <c r="A48" s="475"/>
      <c r="B48" s="502" t="s">
        <v>3460</v>
      </c>
      <c r="C48" s="81" t="s">
        <v>3638</v>
      </c>
      <c r="D48" s="48" t="s">
        <v>4</v>
      </c>
      <c r="E48" s="32">
        <v>6</v>
      </c>
      <c r="F48" s="31">
        <v>3.39</v>
      </c>
      <c r="G48" s="53">
        <v>150</v>
      </c>
      <c r="H48" s="53">
        <v>60</v>
      </c>
      <c r="I48" s="83">
        <v>1.5</v>
      </c>
      <c r="J48" s="83">
        <v>793.60332800000015</v>
      </c>
      <c r="K48" s="33">
        <f t="shared" si="5"/>
        <v>0</v>
      </c>
      <c r="L48" s="819">
        <f t="shared" si="0"/>
        <v>793.60332800000015</v>
      </c>
      <c r="M48" s="289">
        <f t="shared" si="39"/>
        <v>1349.1256576000003</v>
      </c>
      <c r="N48" s="149">
        <f t="shared" si="9"/>
        <v>3968.0166400000007</v>
      </c>
      <c r="O48" s="149">
        <f t="shared" si="2"/>
        <v>4126.7373056000006</v>
      </c>
      <c r="P48" s="149">
        <f t="shared" si="3"/>
        <v>7142.4299520000013</v>
      </c>
      <c r="Q48" s="279">
        <f t="shared" si="4"/>
        <v>1428.4859904000002</v>
      </c>
      <c r="R48" s="50"/>
      <c r="S48" s="463"/>
    </row>
    <row r="49" spans="1:19" s="49" customFormat="1" ht="25.5">
      <c r="A49" s="475"/>
      <c r="B49" s="502" t="s">
        <v>4214</v>
      </c>
      <c r="C49" s="81" t="s">
        <v>4170</v>
      </c>
      <c r="D49" s="48" t="s">
        <v>4</v>
      </c>
      <c r="E49" s="32">
        <v>6</v>
      </c>
      <c r="F49" s="31">
        <v>4.49</v>
      </c>
      <c r="G49" s="53">
        <v>150</v>
      </c>
      <c r="H49" s="53">
        <v>60</v>
      </c>
      <c r="I49" s="83">
        <v>2</v>
      </c>
      <c r="J49" s="83">
        <v>1112.1152000000002</v>
      </c>
      <c r="K49" s="33">
        <f t="shared" si="5"/>
        <v>0</v>
      </c>
      <c r="L49" s="819">
        <f t="shared" si="0"/>
        <v>1112.1152000000002</v>
      </c>
      <c r="M49" s="289">
        <f t="shared" ref="M49" si="40">L49*1.7</f>
        <v>1890.5958400000002</v>
      </c>
      <c r="N49" s="149">
        <f t="shared" ref="N49" si="41">L49*5</f>
        <v>5560.5760000000009</v>
      </c>
      <c r="O49" s="149">
        <f t="shared" ref="O49" si="42">L49*5.2</f>
        <v>5782.9990400000015</v>
      </c>
      <c r="P49" s="149">
        <f t="shared" ref="P49" si="43">L49*9</f>
        <v>10009.036800000002</v>
      </c>
      <c r="Q49" s="279">
        <f t="shared" ref="Q49" si="44">L49*1.8</f>
        <v>2001.8073600000005</v>
      </c>
      <c r="R49" s="50"/>
      <c r="S49" s="463"/>
    </row>
    <row r="50" spans="1:19" s="49" customFormat="1" ht="25.5">
      <c r="A50" s="475"/>
      <c r="B50" s="502" t="s">
        <v>3461</v>
      </c>
      <c r="C50" s="81" t="s">
        <v>3639</v>
      </c>
      <c r="D50" s="48" t="s">
        <v>4</v>
      </c>
      <c r="E50" s="32">
        <v>6</v>
      </c>
      <c r="F50" s="31">
        <v>1.7150000000000001</v>
      </c>
      <c r="G50" s="53">
        <v>150</v>
      </c>
      <c r="H50" s="53">
        <v>70</v>
      </c>
      <c r="I50" s="83">
        <v>0.7</v>
      </c>
      <c r="J50" s="83">
        <v>387.48873856</v>
      </c>
      <c r="K50" s="33">
        <f t="shared" si="5"/>
        <v>0</v>
      </c>
      <c r="L50" s="819">
        <f t="shared" si="0"/>
        <v>387.48873856</v>
      </c>
      <c r="M50" s="289" t="s">
        <v>521</v>
      </c>
      <c r="N50" s="149">
        <f t="shared" si="9"/>
        <v>1937.4436928</v>
      </c>
      <c r="O50" s="149">
        <f t="shared" si="2"/>
        <v>2014.9414405120001</v>
      </c>
      <c r="P50" s="149">
        <f t="shared" si="3"/>
        <v>3487.39864704</v>
      </c>
      <c r="Q50" s="279">
        <f t="shared" si="4"/>
        <v>697.47972940800003</v>
      </c>
      <c r="R50" s="50"/>
      <c r="S50" s="463"/>
    </row>
    <row r="51" spans="1:19" s="49" customFormat="1" ht="25.5">
      <c r="A51" s="475"/>
      <c r="B51" s="502" t="s">
        <v>3462</v>
      </c>
      <c r="C51" s="81" t="s">
        <v>3640</v>
      </c>
      <c r="D51" s="48" t="s">
        <v>4</v>
      </c>
      <c r="E51" s="32">
        <v>6</v>
      </c>
      <c r="F51" s="31">
        <v>2.4300000000000002</v>
      </c>
      <c r="G51" s="53">
        <v>150</v>
      </c>
      <c r="H51" s="53">
        <v>70</v>
      </c>
      <c r="I51" s="83">
        <v>1</v>
      </c>
      <c r="J51" s="83">
        <v>475.56826240000004</v>
      </c>
      <c r="K51" s="33">
        <f t="shared" si="5"/>
        <v>0</v>
      </c>
      <c r="L51" s="819">
        <f t="shared" si="0"/>
        <v>475.56826240000004</v>
      </c>
      <c r="M51" s="289">
        <f t="shared" ref="M51:M53" si="45">L51*1.7</f>
        <v>808.46604608000007</v>
      </c>
      <c r="N51" s="149">
        <f t="shared" si="9"/>
        <v>2377.841312</v>
      </c>
      <c r="O51" s="149">
        <f t="shared" si="2"/>
        <v>2472.9549644800004</v>
      </c>
      <c r="P51" s="149">
        <f t="shared" si="3"/>
        <v>4280.1143615999999</v>
      </c>
      <c r="Q51" s="279">
        <f t="shared" si="4"/>
        <v>856.02287232000003</v>
      </c>
      <c r="R51" s="50"/>
      <c r="S51" s="463"/>
    </row>
    <row r="52" spans="1:19" s="49" customFormat="1" ht="25.5">
      <c r="A52" s="475"/>
      <c r="B52" s="502" t="s">
        <v>3463</v>
      </c>
      <c r="C52" s="81" t="s">
        <v>3641</v>
      </c>
      <c r="D52" s="48" t="s">
        <v>4</v>
      </c>
      <c r="E52" s="32">
        <v>6</v>
      </c>
      <c r="F52" s="31">
        <v>2.9249999999999998</v>
      </c>
      <c r="G52" s="53">
        <v>150</v>
      </c>
      <c r="H52" s="53">
        <v>70</v>
      </c>
      <c r="I52" s="83">
        <v>1.2</v>
      </c>
      <c r="J52" s="83">
        <v>637.35322112000017</v>
      </c>
      <c r="K52" s="33">
        <f t="shared" si="5"/>
        <v>0</v>
      </c>
      <c r="L52" s="819">
        <f t="shared" si="0"/>
        <v>637.35322112000017</v>
      </c>
      <c r="M52" s="289">
        <f t="shared" si="45"/>
        <v>1083.5004759040003</v>
      </c>
      <c r="N52" s="149">
        <f t="shared" si="9"/>
        <v>3186.7661056000006</v>
      </c>
      <c r="O52" s="149">
        <f t="shared" si="2"/>
        <v>3314.236749824001</v>
      </c>
      <c r="P52" s="149">
        <f t="shared" si="3"/>
        <v>5736.1789900800013</v>
      </c>
      <c r="Q52" s="279">
        <f t="shared" si="4"/>
        <v>1147.2357980160004</v>
      </c>
      <c r="R52" s="50"/>
      <c r="S52" s="463"/>
    </row>
    <row r="53" spans="1:19" s="49" customFormat="1" ht="25.5">
      <c r="A53" s="475"/>
      <c r="B53" s="502" t="s">
        <v>3464</v>
      </c>
      <c r="C53" s="81" t="s">
        <v>3642</v>
      </c>
      <c r="D53" s="48" t="s">
        <v>4</v>
      </c>
      <c r="E53" s="32">
        <v>6</v>
      </c>
      <c r="F53" s="31">
        <v>3.625</v>
      </c>
      <c r="G53" s="53">
        <v>150</v>
      </c>
      <c r="H53" s="53">
        <v>70</v>
      </c>
      <c r="I53" s="83">
        <v>1.5</v>
      </c>
      <c r="J53" s="83">
        <v>849.88467200000002</v>
      </c>
      <c r="K53" s="33">
        <f t="shared" si="5"/>
        <v>0</v>
      </c>
      <c r="L53" s="819">
        <f t="shared" si="0"/>
        <v>849.88467200000002</v>
      </c>
      <c r="M53" s="289">
        <f t="shared" si="45"/>
        <v>1444.8039424000001</v>
      </c>
      <c r="N53" s="149">
        <f t="shared" si="9"/>
        <v>4249.4233599999998</v>
      </c>
      <c r="O53" s="149">
        <f t="shared" si="2"/>
        <v>4419.4002944000003</v>
      </c>
      <c r="P53" s="149">
        <f t="shared" si="3"/>
        <v>7648.9620480000003</v>
      </c>
      <c r="Q53" s="279">
        <f t="shared" si="4"/>
        <v>1529.7924096000002</v>
      </c>
      <c r="R53" s="50"/>
      <c r="S53" s="463"/>
    </row>
    <row r="54" spans="1:19" s="49" customFormat="1" ht="25.5">
      <c r="A54" s="475"/>
      <c r="B54" s="502" t="s">
        <v>4216</v>
      </c>
      <c r="C54" s="81" t="s">
        <v>4215</v>
      </c>
      <c r="D54" s="48" t="s">
        <v>4</v>
      </c>
      <c r="E54" s="32">
        <v>6</v>
      </c>
      <c r="F54" s="31">
        <v>4.83</v>
      </c>
      <c r="G54" s="53">
        <v>150</v>
      </c>
      <c r="H54" s="53">
        <v>70</v>
      </c>
      <c r="I54" s="83">
        <v>2</v>
      </c>
      <c r="J54" s="83">
        <v>1190.0672</v>
      </c>
      <c r="K54" s="33">
        <f t="shared" si="5"/>
        <v>0</v>
      </c>
      <c r="L54" s="819">
        <f t="shared" si="0"/>
        <v>1190.0672</v>
      </c>
      <c r="M54" s="289">
        <f t="shared" ref="M54" si="46">L54*1.7</f>
        <v>2023.1142399999999</v>
      </c>
      <c r="N54" s="149">
        <f t="shared" ref="N54" si="47">L54*5</f>
        <v>5950.3359999999993</v>
      </c>
      <c r="O54" s="149">
        <f t="shared" ref="O54" si="48">L54*5.2</f>
        <v>6188.34944</v>
      </c>
      <c r="P54" s="149">
        <f t="shared" ref="P54" si="49">L54*9</f>
        <v>10710.604799999999</v>
      </c>
      <c r="Q54" s="279">
        <f t="shared" ref="Q54" si="50">L54*1.8</f>
        <v>2142.1209600000002</v>
      </c>
      <c r="R54" s="50"/>
      <c r="S54" s="463"/>
    </row>
    <row r="55" spans="1:19" s="49" customFormat="1" ht="25.5">
      <c r="A55" s="475"/>
      <c r="B55" s="502" t="s">
        <v>3465</v>
      </c>
      <c r="C55" s="81" t="s">
        <v>3643</v>
      </c>
      <c r="D55" s="48" t="s">
        <v>4</v>
      </c>
      <c r="E55" s="32">
        <v>6</v>
      </c>
      <c r="F55" s="31">
        <v>1.81</v>
      </c>
      <c r="G55" s="53">
        <v>150</v>
      </c>
      <c r="H55" s="53">
        <v>80</v>
      </c>
      <c r="I55" s="83">
        <v>0.7</v>
      </c>
      <c r="J55" s="83">
        <v>413.10909248000013</v>
      </c>
      <c r="K55" s="33">
        <f t="shared" si="5"/>
        <v>0</v>
      </c>
      <c r="L55" s="819">
        <f t="shared" si="0"/>
        <v>413.10909248000013</v>
      </c>
      <c r="M55" s="289" t="s">
        <v>521</v>
      </c>
      <c r="N55" s="149">
        <f t="shared" si="9"/>
        <v>2065.5454624000008</v>
      </c>
      <c r="O55" s="149">
        <f t="shared" si="2"/>
        <v>2148.1672808960006</v>
      </c>
      <c r="P55" s="149">
        <f t="shared" si="3"/>
        <v>3717.9818323200011</v>
      </c>
      <c r="Q55" s="279">
        <f t="shared" si="4"/>
        <v>743.5963664640002</v>
      </c>
      <c r="R55" s="50"/>
      <c r="S55" s="463"/>
    </row>
    <row r="56" spans="1:19" s="49" customFormat="1" ht="25.5">
      <c r="A56" s="475"/>
      <c r="B56" s="502" t="s">
        <v>3466</v>
      </c>
      <c r="C56" s="81" t="s">
        <v>3644</v>
      </c>
      <c r="D56" s="48" t="s">
        <v>4</v>
      </c>
      <c r="E56" s="32">
        <v>6</v>
      </c>
      <c r="F56" s="31">
        <v>2.57</v>
      </c>
      <c r="G56" s="53">
        <v>150</v>
      </c>
      <c r="H56" s="53">
        <v>80</v>
      </c>
      <c r="I56" s="83">
        <v>1</v>
      </c>
      <c r="J56" s="83">
        <v>507.01331968000011</v>
      </c>
      <c r="K56" s="33">
        <f t="shared" si="5"/>
        <v>0</v>
      </c>
      <c r="L56" s="819">
        <f t="shared" si="0"/>
        <v>507.01331968000011</v>
      </c>
      <c r="M56" s="289">
        <f t="shared" ref="M56:M58" si="51">L56*1.7</f>
        <v>861.92264345600017</v>
      </c>
      <c r="N56" s="149">
        <f t="shared" si="9"/>
        <v>2535.0665984000007</v>
      </c>
      <c r="O56" s="149">
        <f t="shared" si="2"/>
        <v>2636.4692623360006</v>
      </c>
      <c r="P56" s="149">
        <f t="shared" si="3"/>
        <v>4563.1198771200006</v>
      </c>
      <c r="Q56" s="279">
        <f t="shared" si="4"/>
        <v>912.62397542400026</v>
      </c>
      <c r="R56" s="50"/>
      <c r="S56" s="463"/>
    </row>
    <row r="57" spans="1:19" s="49" customFormat="1" ht="25.5">
      <c r="A57" s="475"/>
      <c r="B57" s="502" t="s">
        <v>3467</v>
      </c>
      <c r="C57" s="81" t="s">
        <v>3645</v>
      </c>
      <c r="D57" s="48" t="s">
        <v>4</v>
      </c>
      <c r="E57" s="32">
        <v>6</v>
      </c>
      <c r="F57" s="31">
        <v>3.12</v>
      </c>
      <c r="G57" s="53">
        <v>150</v>
      </c>
      <c r="H57" s="53">
        <v>80</v>
      </c>
      <c r="I57" s="83">
        <v>1.2</v>
      </c>
      <c r="J57" s="83">
        <v>679.48848576000012</v>
      </c>
      <c r="K57" s="33">
        <f t="shared" si="5"/>
        <v>0</v>
      </c>
      <c r="L57" s="819">
        <f t="shared" si="0"/>
        <v>679.48848576000012</v>
      </c>
      <c r="M57" s="289">
        <f t="shared" si="51"/>
        <v>1155.1304257920001</v>
      </c>
      <c r="N57" s="149">
        <f t="shared" si="9"/>
        <v>3397.4424288000005</v>
      </c>
      <c r="O57" s="149">
        <f t="shared" si="2"/>
        <v>3533.3401259520006</v>
      </c>
      <c r="P57" s="149">
        <f t="shared" si="3"/>
        <v>6115.3963718400009</v>
      </c>
      <c r="Q57" s="279">
        <f t="shared" si="4"/>
        <v>1223.0792743680001</v>
      </c>
      <c r="R57" s="50"/>
      <c r="S57" s="463"/>
    </row>
    <row r="58" spans="1:19" s="49" customFormat="1" ht="25.5">
      <c r="A58" s="475"/>
      <c r="B58" s="502" t="s">
        <v>3468</v>
      </c>
      <c r="C58" s="81" t="s">
        <v>3646</v>
      </c>
      <c r="D58" s="48" t="s">
        <v>4</v>
      </c>
      <c r="E58" s="32">
        <v>6</v>
      </c>
      <c r="F58" s="31">
        <v>3.86</v>
      </c>
      <c r="G58" s="53">
        <v>150</v>
      </c>
      <c r="H58" s="53">
        <v>80</v>
      </c>
      <c r="I58" s="83">
        <v>1.5</v>
      </c>
      <c r="J58" s="83">
        <v>906.17900800000007</v>
      </c>
      <c r="K58" s="33">
        <f t="shared" si="5"/>
        <v>0</v>
      </c>
      <c r="L58" s="819">
        <f t="shared" si="0"/>
        <v>906.17900800000007</v>
      </c>
      <c r="M58" s="289">
        <f t="shared" si="51"/>
        <v>1540.5043136000002</v>
      </c>
      <c r="N58" s="149">
        <f t="shared" si="9"/>
        <v>4530.8950400000003</v>
      </c>
      <c r="O58" s="149">
        <f t="shared" si="2"/>
        <v>4712.1308416000002</v>
      </c>
      <c r="P58" s="149">
        <f t="shared" si="3"/>
        <v>8155.6110720000006</v>
      </c>
      <c r="Q58" s="279">
        <f t="shared" si="4"/>
        <v>1631.1222144000001</v>
      </c>
      <c r="R58" s="50"/>
      <c r="S58" s="463"/>
    </row>
    <row r="59" spans="1:19" s="49" customFormat="1" ht="25.5">
      <c r="A59" s="475"/>
      <c r="B59" s="502" t="s">
        <v>4217</v>
      </c>
      <c r="C59" s="81" t="s">
        <v>4171</v>
      </c>
      <c r="D59" s="48" t="s">
        <v>4</v>
      </c>
      <c r="E59" s="32">
        <v>6</v>
      </c>
      <c r="F59" s="31">
        <v>5.15</v>
      </c>
      <c r="G59" s="53">
        <v>150</v>
      </c>
      <c r="H59" s="53">
        <v>80</v>
      </c>
      <c r="I59" s="83">
        <v>2</v>
      </c>
      <c r="J59" s="83">
        <v>1269.3183999999999</v>
      </c>
      <c r="K59" s="33">
        <f t="shared" si="5"/>
        <v>0</v>
      </c>
      <c r="L59" s="819">
        <f t="shared" si="0"/>
        <v>1269.3183999999999</v>
      </c>
      <c r="M59" s="289">
        <f t="shared" ref="M59" si="52">L59*1.7</f>
        <v>2157.8412799999996</v>
      </c>
      <c r="N59" s="149">
        <f t="shared" ref="N59" si="53">L59*5</f>
        <v>6346.5919999999996</v>
      </c>
      <c r="O59" s="149">
        <f t="shared" ref="O59" si="54">L59*5.2</f>
        <v>6600.45568</v>
      </c>
      <c r="P59" s="149">
        <f t="shared" ref="P59" si="55">L59*9</f>
        <v>11423.865599999999</v>
      </c>
      <c r="Q59" s="279">
        <f t="shared" ref="Q59" si="56">L59*1.8</f>
        <v>2284.7731199999998</v>
      </c>
      <c r="R59" s="50"/>
      <c r="S59" s="463"/>
    </row>
    <row r="60" spans="1:19" s="49" customFormat="1" ht="25.5">
      <c r="A60" s="475"/>
      <c r="B60" s="502" t="s">
        <v>3469</v>
      </c>
      <c r="C60" s="81" t="s">
        <v>3647</v>
      </c>
      <c r="D60" s="48" t="s">
        <v>4</v>
      </c>
      <c r="E60" s="32">
        <v>6</v>
      </c>
      <c r="F60" s="31">
        <v>2.0299999999999998</v>
      </c>
      <c r="G60" s="53">
        <v>150</v>
      </c>
      <c r="H60" s="53">
        <v>100</v>
      </c>
      <c r="I60" s="83">
        <v>0.7</v>
      </c>
      <c r="J60" s="83">
        <v>464.34980032000004</v>
      </c>
      <c r="K60" s="33">
        <f t="shared" si="5"/>
        <v>0</v>
      </c>
      <c r="L60" s="819">
        <f t="shared" si="0"/>
        <v>464.34980032000004</v>
      </c>
      <c r="M60" s="289" t="s">
        <v>521</v>
      </c>
      <c r="N60" s="149">
        <f t="shared" si="9"/>
        <v>2321.7490016000002</v>
      </c>
      <c r="O60" s="149">
        <f t="shared" si="2"/>
        <v>2414.6189616640004</v>
      </c>
      <c r="P60" s="149">
        <f t="shared" si="3"/>
        <v>4179.1482028800001</v>
      </c>
      <c r="Q60" s="279">
        <f t="shared" si="4"/>
        <v>835.82964057600009</v>
      </c>
      <c r="R60" s="50"/>
      <c r="S60" s="463"/>
    </row>
    <row r="61" spans="1:19" s="49" customFormat="1" ht="25.5">
      <c r="A61" s="475"/>
      <c r="B61" s="502" t="s">
        <v>3470</v>
      </c>
      <c r="C61" s="81" t="s">
        <v>3648</v>
      </c>
      <c r="D61" s="48" t="s">
        <v>4</v>
      </c>
      <c r="E61" s="32">
        <v>6</v>
      </c>
      <c r="F61" s="31">
        <v>2.89</v>
      </c>
      <c r="G61" s="53">
        <v>150</v>
      </c>
      <c r="H61" s="53">
        <v>100</v>
      </c>
      <c r="I61" s="83">
        <v>1</v>
      </c>
      <c r="J61" s="83">
        <v>569.90343424000002</v>
      </c>
      <c r="K61" s="33">
        <f t="shared" si="5"/>
        <v>0</v>
      </c>
      <c r="L61" s="819">
        <f t="shared" si="0"/>
        <v>569.90343424000002</v>
      </c>
      <c r="M61" s="289">
        <f t="shared" ref="M61:M63" si="57">L61*1.7</f>
        <v>968.83583820800004</v>
      </c>
      <c r="N61" s="149">
        <f t="shared" si="9"/>
        <v>2849.5171712000001</v>
      </c>
      <c r="O61" s="149">
        <f t="shared" si="2"/>
        <v>2963.4978580480001</v>
      </c>
      <c r="P61" s="149">
        <f t="shared" si="3"/>
        <v>5129.1309081600002</v>
      </c>
      <c r="Q61" s="279">
        <f t="shared" si="4"/>
        <v>1025.826181632</v>
      </c>
      <c r="R61" s="50"/>
      <c r="S61" s="463"/>
    </row>
    <row r="62" spans="1:19" s="49" customFormat="1" ht="25.5">
      <c r="A62" s="475"/>
      <c r="B62" s="502" t="s">
        <v>3471</v>
      </c>
      <c r="C62" s="81" t="s">
        <v>3649</v>
      </c>
      <c r="D62" s="48" t="s">
        <v>4</v>
      </c>
      <c r="E62" s="32">
        <v>6</v>
      </c>
      <c r="F62" s="31">
        <v>3.5</v>
      </c>
      <c r="G62" s="53">
        <v>150</v>
      </c>
      <c r="H62" s="53">
        <v>100</v>
      </c>
      <c r="I62" s="83">
        <v>1.2</v>
      </c>
      <c r="J62" s="83">
        <v>763.77291648000005</v>
      </c>
      <c r="K62" s="33">
        <f t="shared" si="5"/>
        <v>0</v>
      </c>
      <c r="L62" s="819">
        <f t="shared" si="0"/>
        <v>763.77291648000005</v>
      </c>
      <c r="M62" s="289">
        <f t="shared" si="57"/>
        <v>1298.4139580160002</v>
      </c>
      <c r="N62" s="149">
        <f t="shared" si="9"/>
        <v>3818.8645824000005</v>
      </c>
      <c r="O62" s="149">
        <f t="shared" si="2"/>
        <v>3971.6191656960004</v>
      </c>
      <c r="P62" s="149">
        <f t="shared" si="3"/>
        <v>6873.9562483200007</v>
      </c>
      <c r="Q62" s="279">
        <f t="shared" si="4"/>
        <v>1374.7912496640001</v>
      </c>
      <c r="R62" s="50"/>
      <c r="S62" s="463"/>
    </row>
    <row r="63" spans="1:19" s="49" customFormat="1" ht="25.5">
      <c r="A63" s="475"/>
      <c r="B63" s="502" t="s">
        <v>3472</v>
      </c>
      <c r="C63" s="81" t="s">
        <v>3650</v>
      </c>
      <c r="D63" s="48" t="s">
        <v>4</v>
      </c>
      <c r="E63" s="32">
        <v>6</v>
      </c>
      <c r="F63" s="31">
        <v>4.3499999999999996</v>
      </c>
      <c r="G63" s="53">
        <v>150</v>
      </c>
      <c r="H63" s="53">
        <v>100</v>
      </c>
      <c r="I63" s="83">
        <v>1.5</v>
      </c>
      <c r="J63" s="83">
        <v>1018.741696</v>
      </c>
      <c r="K63" s="33">
        <f t="shared" si="5"/>
        <v>0</v>
      </c>
      <c r="L63" s="819">
        <f t="shared" si="0"/>
        <v>1018.741696</v>
      </c>
      <c r="M63" s="289">
        <f t="shared" si="57"/>
        <v>1731.8608832</v>
      </c>
      <c r="N63" s="149">
        <f t="shared" si="9"/>
        <v>5093.7084800000002</v>
      </c>
      <c r="O63" s="149">
        <f t="shared" si="2"/>
        <v>5297.4568192000006</v>
      </c>
      <c r="P63" s="149">
        <f t="shared" si="3"/>
        <v>9168.6752640000013</v>
      </c>
      <c r="Q63" s="279">
        <f t="shared" si="4"/>
        <v>1833.7350528000002</v>
      </c>
      <c r="R63" s="50"/>
      <c r="S63" s="463"/>
    </row>
    <row r="64" spans="1:19" s="49" customFormat="1" ht="25.5">
      <c r="A64" s="475"/>
      <c r="B64" s="502" t="s">
        <v>4218</v>
      </c>
      <c r="C64" s="81" t="s">
        <v>4172</v>
      </c>
      <c r="D64" s="48" t="s">
        <v>4</v>
      </c>
      <c r="E64" s="32">
        <v>6</v>
      </c>
      <c r="F64" s="31">
        <v>5.81</v>
      </c>
      <c r="G64" s="53">
        <v>150</v>
      </c>
      <c r="H64" s="53">
        <v>100</v>
      </c>
      <c r="I64" s="83">
        <v>2</v>
      </c>
      <c r="J64" s="83">
        <v>1426.5216000000003</v>
      </c>
      <c r="K64" s="33">
        <f t="shared" si="5"/>
        <v>0</v>
      </c>
      <c r="L64" s="819">
        <f t="shared" si="0"/>
        <v>1426.5216000000003</v>
      </c>
      <c r="M64" s="289">
        <f t="shared" ref="M64" si="58">L64*1.7</f>
        <v>2425.0867200000002</v>
      </c>
      <c r="N64" s="149">
        <f t="shared" ref="N64" si="59">L64*5</f>
        <v>7132.6080000000011</v>
      </c>
      <c r="O64" s="149">
        <f t="shared" ref="O64" si="60">L64*5.2</f>
        <v>7417.9123200000013</v>
      </c>
      <c r="P64" s="149">
        <f t="shared" ref="P64" si="61">L64*9</f>
        <v>12838.694400000002</v>
      </c>
      <c r="Q64" s="279">
        <f t="shared" ref="Q64" si="62">L64*1.8</f>
        <v>2567.7388800000003</v>
      </c>
      <c r="R64" s="50"/>
      <c r="S64" s="463"/>
    </row>
    <row r="65" spans="1:19" s="49" customFormat="1" ht="25.5">
      <c r="A65" s="475"/>
      <c r="B65" s="502" t="s">
        <v>3473</v>
      </c>
      <c r="C65" s="81" t="s">
        <v>3651</v>
      </c>
      <c r="D65" s="48" t="s">
        <v>4</v>
      </c>
      <c r="E65" s="32">
        <v>6</v>
      </c>
      <c r="F65" s="31">
        <v>2.58</v>
      </c>
      <c r="G65" s="53">
        <v>150</v>
      </c>
      <c r="H65" s="53">
        <v>150</v>
      </c>
      <c r="I65" s="83">
        <v>0.7</v>
      </c>
      <c r="J65" s="83">
        <v>739.24480000000005</v>
      </c>
      <c r="K65" s="33">
        <f t="shared" si="5"/>
        <v>0</v>
      </c>
      <c r="L65" s="819">
        <f t="shared" si="0"/>
        <v>739.24480000000005</v>
      </c>
      <c r="M65" s="289" t="s">
        <v>521</v>
      </c>
      <c r="N65" s="149">
        <f t="shared" si="9"/>
        <v>3696.2240000000002</v>
      </c>
      <c r="O65" s="149">
        <f t="shared" si="2"/>
        <v>3844.0729600000004</v>
      </c>
      <c r="P65" s="149">
        <f t="shared" si="3"/>
        <v>6653.2032000000008</v>
      </c>
      <c r="Q65" s="279">
        <f t="shared" si="4"/>
        <v>1330.6406400000001</v>
      </c>
      <c r="R65" s="50"/>
      <c r="S65" s="463"/>
    </row>
    <row r="66" spans="1:19" s="49" customFormat="1" ht="25.5">
      <c r="A66" s="475"/>
      <c r="B66" s="502" t="s">
        <v>3474</v>
      </c>
      <c r="C66" s="81" t="s">
        <v>3652</v>
      </c>
      <c r="D66" s="48" t="s">
        <v>4</v>
      </c>
      <c r="E66" s="32">
        <v>6</v>
      </c>
      <c r="F66" s="31">
        <v>3.68</v>
      </c>
      <c r="G66" s="53">
        <v>150</v>
      </c>
      <c r="H66" s="53">
        <v>150</v>
      </c>
      <c r="I66" s="83">
        <v>1</v>
      </c>
      <c r="J66" s="83">
        <v>907.2833280000001</v>
      </c>
      <c r="K66" s="33">
        <f t="shared" si="5"/>
        <v>0</v>
      </c>
      <c r="L66" s="819">
        <f t="shared" si="0"/>
        <v>907.2833280000001</v>
      </c>
      <c r="M66" s="289">
        <f t="shared" ref="M66:M68" si="63">L66*1.7</f>
        <v>1542.3816576000002</v>
      </c>
      <c r="N66" s="149">
        <f t="shared" si="9"/>
        <v>4536.4166400000004</v>
      </c>
      <c r="O66" s="149">
        <f t="shared" si="2"/>
        <v>4717.873305600001</v>
      </c>
      <c r="P66" s="149">
        <f t="shared" si="3"/>
        <v>8165.5499520000012</v>
      </c>
      <c r="Q66" s="279">
        <f t="shared" si="4"/>
        <v>1633.1099904000002</v>
      </c>
      <c r="R66" s="50"/>
      <c r="S66" s="463"/>
    </row>
    <row r="67" spans="1:19" s="49" customFormat="1" ht="25.5">
      <c r="A67" s="475"/>
      <c r="B67" s="502" t="s">
        <v>3475</v>
      </c>
      <c r="C67" s="81" t="s">
        <v>3653</v>
      </c>
      <c r="D67" s="48" t="s">
        <v>4</v>
      </c>
      <c r="E67" s="32">
        <v>6</v>
      </c>
      <c r="F67" s="31">
        <v>4.4400000000000004</v>
      </c>
      <c r="G67" s="53">
        <v>150</v>
      </c>
      <c r="H67" s="53">
        <v>150</v>
      </c>
      <c r="I67" s="83">
        <v>1.2</v>
      </c>
      <c r="J67" s="83">
        <v>1215.934272</v>
      </c>
      <c r="K67" s="33">
        <f t="shared" si="5"/>
        <v>0</v>
      </c>
      <c r="L67" s="819">
        <f t="shared" si="0"/>
        <v>1215.934272</v>
      </c>
      <c r="M67" s="289">
        <f t="shared" si="63"/>
        <v>2067.0882624000001</v>
      </c>
      <c r="N67" s="149">
        <f t="shared" si="9"/>
        <v>6079.6713600000003</v>
      </c>
      <c r="O67" s="149">
        <f t="shared" si="2"/>
        <v>6322.8582144000002</v>
      </c>
      <c r="P67" s="149">
        <f t="shared" si="3"/>
        <v>10943.408448</v>
      </c>
      <c r="Q67" s="279">
        <f t="shared" si="4"/>
        <v>2188.6816896</v>
      </c>
      <c r="R67" s="50"/>
      <c r="S67" s="463"/>
    </row>
    <row r="68" spans="1:19" s="49" customFormat="1" ht="25.5">
      <c r="A68" s="475"/>
      <c r="B68" s="502" t="s">
        <v>3476</v>
      </c>
      <c r="C68" s="81" t="s">
        <v>3654</v>
      </c>
      <c r="D68" s="48" t="s">
        <v>4</v>
      </c>
      <c r="E68" s="32">
        <v>6</v>
      </c>
      <c r="F68" s="31">
        <v>5.52</v>
      </c>
      <c r="G68" s="53">
        <v>150</v>
      </c>
      <c r="H68" s="53">
        <v>150</v>
      </c>
      <c r="I68" s="83">
        <v>1.5</v>
      </c>
      <c r="J68" s="83">
        <v>1529.600128</v>
      </c>
      <c r="K68" s="33">
        <f t="shared" si="5"/>
        <v>0</v>
      </c>
      <c r="L68" s="819">
        <f t="shared" si="0"/>
        <v>1529.600128</v>
      </c>
      <c r="M68" s="289">
        <f t="shared" si="63"/>
        <v>2600.3202176</v>
      </c>
      <c r="N68" s="149">
        <f t="shared" si="9"/>
        <v>7648.0006400000002</v>
      </c>
      <c r="O68" s="149">
        <f t="shared" si="2"/>
        <v>7953.9206656000006</v>
      </c>
      <c r="P68" s="149">
        <f t="shared" si="3"/>
        <v>13766.401152</v>
      </c>
      <c r="Q68" s="279">
        <f t="shared" si="4"/>
        <v>2753.2802304000002</v>
      </c>
      <c r="R68" s="50"/>
      <c r="S68" s="463"/>
    </row>
    <row r="69" spans="1:19" s="49" customFormat="1" ht="25.5">
      <c r="A69" s="475"/>
      <c r="B69" s="502" t="s">
        <v>4219</v>
      </c>
      <c r="C69" s="81" t="s">
        <v>4173</v>
      </c>
      <c r="D69" s="48" t="s">
        <v>4</v>
      </c>
      <c r="E69" s="32">
        <v>6</v>
      </c>
      <c r="F69" s="31">
        <v>7.36</v>
      </c>
      <c r="G69" s="53">
        <v>150</v>
      </c>
      <c r="H69" s="53">
        <v>150</v>
      </c>
      <c r="I69" s="83">
        <v>2</v>
      </c>
      <c r="J69" s="83">
        <v>2142.3807999999999</v>
      </c>
      <c r="K69" s="33">
        <f t="shared" si="5"/>
        <v>0</v>
      </c>
      <c r="L69" s="819">
        <f t="shared" si="0"/>
        <v>2142.3807999999999</v>
      </c>
      <c r="M69" s="289">
        <f t="shared" ref="M69" si="64">L69*1.7</f>
        <v>3642.0473599999996</v>
      </c>
      <c r="N69" s="149">
        <f t="shared" ref="N69" si="65">L69*5</f>
        <v>10711.903999999999</v>
      </c>
      <c r="O69" s="149">
        <f t="shared" ref="O69" si="66">L69*5.2</f>
        <v>11140.380160000001</v>
      </c>
      <c r="P69" s="149">
        <f t="shared" ref="P69" si="67">L69*9</f>
        <v>19281.427199999998</v>
      </c>
      <c r="Q69" s="279">
        <f t="shared" ref="Q69" si="68">L69*1.8</f>
        <v>3856.2854400000001</v>
      </c>
      <c r="R69" s="50"/>
      <c r="S69" s="463"/>
    </row>
    <row r="70" spans="1:19" s="268" customFormat="1" ht="25.5">
      <c r="A70" s="476"/>
      <c r="B70" s="501" t="s">
        <v>3477</v>
      </c>
      <c r="C70" s="81" t="s">
        <v>3655</v>
      </c>
      <c r="D70" s="48" t="s">
        <v>4</v>
      </c>
      <c r="E70" s="32">
        <v>6</v>
      </c>
      <c r="F70" s="31">
        <v>1.24</v>
      </c>
      <c r="G70" s="53">
        <v>200</v>
      </c>
      <c r="H70" s="53">
        <v>50</v>
      </c>
      <c r="I70" s="83">
        <v>0.55000000000000004</v>
      </c>
      <c r="J70" s="83">
        <v>314.90009599999996</v>
      </c>
      <c r="K70" s="33">
        <f t="shared" si="5"/>
        <v>0</v>
      </c>
      <c r="L70" s="819">
        <f t="shared" si="0"/>
        <v>314.90009599999996</v>
      </c>
      <c r="M70" s="289" t="s">
        <v>521</v>
      </c>
      <c r="N70" s="149">
        <f t="shared" si="9"/>
        <v>1574.5004799999997</v>
      </c>
      <c r="O70" s="149">
        <f t="shared" si="2"/>
        <v>1637.4804991999999</v>
      </c>
      <c r="P70" s="149">
        <f t="shared" si="3"/>
        <v>2834.1008639999995</v>
      </c>
      <c r="Q70" s="279">
        <f t="shared" si="4"/>
        <v>566.82017279999991</v>
      </c>
      <c r="R70" s="434"/>
      <c r="S70" s="477"/>
    </row>
    <row r="71" spans="1:19" s="268" customFormat="1" ht="25.5">
      <c r="A71" s="476"/>
      <c r="B71" s="501" t="s">
        <v>3478</v>
      </c>
      <c r="C71" s="81" t="s">
        <v>3656</v>
      </c>
      <c r="D71" s="48" t="s">
        <v>4</v>
      </c>
      <c r="E71" s="32">
        <v>6</v>
      </c>
      <c r="F71" s="31">
        <v>1.76</v>
      </c>
      <c r="G71" s="53">
        <v>200</v>
      </c>
      <c r="H71" s="53">
        <v>50</v>
      </c>
      <c r="I71" s="83">
        <v>0.7</v>
      </c>
      <c r="J71" s="83">
        <v>374.11763199999996</v>
      </c>
      <c r="K71" s="33">
        <f t="shared" si="5"/>
        <v>0</v>
      </c>
      <c r="L71" s="819">
        <f t="shared" ref="L71:L134" si="69">J71*(1-K71)</f>
        <v>374.11763199999996</v>
      </c>
      <c r="M71" s="289" t="s">
        <v>521</v>
      </c>
      <c r="N71" s="149">
        <f t="shared" si="9"/>
        <v>1870.5881599999998</v>
      </c>
      <c r="O71" s="149">
        <f t="shared" si="2"/>
        <v>1945.4116863999998</v>
      </c>
      <c r="P71" s="149">
        <f t="shared" si="3"/>
        <v>3367.0586879999996</v>
      </c>
      <c r="Q71" s="279">
        <f t="shared" si="4"/>
        <v>673.41173759999992</v>
      </c>
      <c r="R71" s="434"/>
      <c r="S71" s="477"/>
    </row>
    <row r="72" spans="1:19" s="268" customFormat="1" ht="25.5">
      <c r="A72" s="476"/>
      <c r="B72" s="501" t="s">
        <v>3479</v>
      </c>
      <c r="C72" s="81" t="s">
        <v>3657</v>
      </c>
      <c r="D72" s="48" t="s">
        <v>4</v>
      </c>
      <c r="E72" s="32">
        <v>6</v>
      </c>
      <c r="F72" s="31">
        <v>2.5</v>
      </c>
      <c r="G72" s="53">
        <v>200</v>
      </c>
      <c r="H72" s="53">
        <v>50</v>
      </c>
      <c r="I72" s="83">
        <v>1</v>
      </c>
      <c r="J72" s="83">
        <v>459.15027200000009</v>
      </c>
      <c r="K72" s="33">
        <f t="shared" si="5"/>
        <v>0</v>
      </c>
      <c r="L72" s="819">
        <f t="shared" si="69"/>
        <v>459.15027200000009</v>
      </c>
      <c r="M72" s="289">
        <f t="shared" ref="M72:M74" si="70">L72*1.7</f>
        <v>780.55546240000012</v>
      </c>
      <c r="N72" s="149">
        <f t="shared" si="9"/>
        <v>2295.7513600000002</v>
      </c>
      <c r="O72" s="149">
        <f t="shared" si="2"/>
        <v>2387.5814144000005</v>
      </c>
      <c r="P72" s="149">
        <f t="shared" si="3"/>
        <v>4132.3524480000005</v>
      </c>
      <c r="Q72" s="279">
        <f t="shared" si="4"/>
        <v>826.47048960000018</v>
      </c>
      <c r="R72" s="434"/>
      <c r="S72" s="477"/>
    </row>
    <row r="73" spans="1:19" s="268" customFormat="1" ht="25.5">
      <c r="A73" s="476"/>
      <c r="B73" s="501" t="s">
        <v>3480</v>
      </c>
      <c r="C73" s="81" t="s">
        <v>3658</v>
      </c>
      <c r="D73" s="48" t="s">
        <v>4</v>
      </c>
      <c r="E73" s="32">
        <v>6</v>
      </c>
      <c r="F73" s="31">
        <v>3.01</v>
      </c>
      <c r="G73" s="53">
        <v>200</v>
      </c>
      <c r="H73" s="53">
        <v>50</v>
      </c>
      <c r="I73" s="83">
        <v>1.2</v>
      </c>
      <c r="J73" s="83">
        <v>615.35308799999996</v>
      </c>
      <c r="K73" s="33">
        <f t="shared" ref="K73:K136" si="71">K72</f>
        <v>0</v>
      </c>
      <c r="L73" s="819">
        <f t="shared" si="69"/>
        <v>615.35308799999996</v>
      </c>
      <c r="M73" s="289">
        <f t="shared" si="70"/>
        <v>1046.1002495999999</v>
      </c>
      <c r="N73" s="149">
        <f t="shared" si="9"/>
        <v>3076.7654399999997</v>
      </c>
      <c r="O73" s="149">
        <f t="shared" si="2"/>
        <v>3199.8360576</v>
      </c>
      <c r="P73" s="149">
        <f t="shared" si="3"/>
        <v>5538.1777919999995</v>
      </c>
      <c r="Q73" s="279">
        <f t="shared" si="4"/>
        <v>1107.6355584</v>
      </c>
      <c r="R73" s="434"/>
      <c r="S73" s="477"/>
    </row>
    <row r="74" spans="1:19" s="268" customFormat="1" ht="25.5">
      <c r="A74" s="476"/>
      <c r="B74" s="501" t="s">
        <v>3481</v>
      </c>
      <c r="C74" s="81" t="s">
        <v>3659</v>
      </c>
      <c r="D74" s="48" t="s">
        <v>4</v>
      </c>
      <c r="E74" s="32">
        <v>6</v>
      </c>
      <c r="F74" s="31">
        <v>3.7</v>
      </c>
      <c r="G74" s="53">
        <v>200</v>
      </c>
      <c r="H74" s="53">
        <v>50</v>
      </c>
      <c r="I74" s="83">
        <v>1.5</v>
      </c>
      <c r="J74" s="83">
        <v>878.03833600000019</v>
      </c>
      <c r="K74" s="33">
        <f t="shared" si="71"/>
        <v>0</v>
      </c>
      <c r="L74" s="819">
        <f t="shared" si="69"/>
        <v>878.03833600000019</v>
      </c>
      <c r="M74" s="289">
        <f t="shared" si="70"/>
        <v>1492.6651712000003</v>
      </c>
      <c r="N74" s="149">
        <f t="shared" si="9"/>
        <v>4390.1916800000008</v>
      </c>
      <c r="O74" s="149">
        <f t="shared" si="2"/>
        <v>4565.7993472000007</v>
      </c>
      <c r="P74" s="149">
        <f t="shared" si="3"/>
        <v>7902.345024000002</v>
      </c>
      <c r="Q74" s="279">
        <f t="shared" si="4"/>
        <v>1580.4690048000004</v>
      </c>
      <c r="R74" s="434"/>
      <c r="S74" s="477"/>
    </row>
    <row r="75" spans="1:19" s="268" customFormat="1" ht="25.5">
      <c r="A75" s="476"/>
      <c r="B75" s="502" t="s">
        <v>4220</v>
      </c>
      <c r="C75" s="81" t="s">
        <v>4174</v>
      </c>
      <c r="D75" s="48" t="s">
        <v>4</v>
      </c>
      <c r="E75" s="32">
        <v>6</v>
      </c>
      <c r="F75" s="31">
        <v>4.9000000000000004</v>
      </c>
      <c r="G75" s="53">
        <v>200</v>
      </c>
      <c r="H75" s="53">
        <v>50</v>
      </c>
      <c r="I75" s="83">
        <v>2</v>
      </c>
      <c r="J75" s="83">
        <v>1230.3424</v>
      </c>
      <c r="K75" s="33">
        <f t="shared" si="71"/>
        <v>0</v>
      </c>
      <c r="L75" s="819">
        <f t="shared" si="69"/>
        <v>1230.3424</v>
      </c>
      <c r="M75" s="289">
        <f t="shared" ref="M75" si="72">L75*1.7</f>
        <v>2091.5820800000001</v>
      </c>
      <c r="N75" s="149">
        <f t="shared" ref="N75" si="73">L75*5</f>
        <v>6151.7119999999995</v>
      </c>
      <c r="O75" s="149">
        <f t="shared" ref="O75" si="74">L75*5.2</f>
        <v>6397.7804800000004</v>
      </c>
      <c r="P75" s="149">
        <f t="shared" ref="P75" si="75">L75*9</f>
        <v>11073.0816</v>
      </c>
      <c r="Q75" s="279">
        <f t="shared" ref="Q75" si="76">L75*1.8</f>
        <v>2214.6163200000001</v>
      </c>
      <c r="R75" s="434"/>
      <c r="S75" s="477"/>
    </row>
    <row r="76" spans="1:19" s="49" customFormat="1" ht="25.5">
      <c r="A76" s="475"/>
      <c r="B76" s="502" t="s">
        <v>3482</v>
      </c>
      <c r="C76" s="81" t="s">
        <v>3660</v>
      </c>
      <c r="D76" s="48" t="s">
        <v>4</v>
      </c>
      <c r="E76" s="32">
        <v>6</v>
      </c>
      <c r="F76" s="31">
        <v>1.89</v>
      </c>
      <c r="G76" s="53">
        <v>200</v>
      </c>
      <c r="H76" s="53">
        <v>60</v>
      </c>
      <c r="I76" s="83">
        <v>0.7</v>
      </c>
      <c r="J76" s="83">
        <v>425.27285248000004</v>
      </c>
      <c r="K76" s="33">
        <f t="shared" si="71"/>
        <v>0</v>
      </c>
      <c r="L76" s="819">
        <f t="shared" si="69"/>
        <v>425.27285248000004</v>
      </c>
      <c r="M76" s="289" t="s">
        <v>521</v>
      </c>
      <c r="N76" s="149">
        <f t="shared" si="9"/>
        <v>2126.3642624000004</v>
      </c>
      <c r="O76" s="149">
        <f t="shared" si="2"/>
        <v>2211.4188328960004</v>
      </c>
      <c r="P76" s="149">
        <f t="shared" si="3"/>
        <v>3827.4556723200003</v>
      </c>
      <c r="Q76" s="279">
        <f t="shared" si="4"/>
        <v>765.49113446400008</v>
      </c>
      <c r="R76" s="50"/>
      <c r="S76" s="463"/>
    </row>
    <row r="77" spans="1:19" s="49" customFormat="1" ht="25.5">
      <c r="A77" s="475"/>
      <c r="B77" s="502" t="s">
        <v>3483</v>
      </c>
      <c r="C77" s="81" t="s">
        <v>3661</v>
      </c>
      <c r="D77" s="48" t="s">
        <v>4</v>
      </c>
      <c r="E77" s="32">
        <v>6</v>
      </c>
      <c r="F77" s="31">
        <v>2.68</v>
      </c>
      <c r="G77" s="53">
        <v>200</v>
      </c>
      <c r="H77" s="53">
        <v>60</v>
      </c>
      <c r="I77" s="83">
        <v>1</v>
      </c>
      <c r="J77" s="83">
        <v>584.83358080000005</v>
      </c>
      <c r="K77" s="33">
        <f t="shared" si="71"/>
        <v>0</v>
      </c>
      <c r="L77" s="819">
        <f t="shared" si="69"/>
        <v>584.83358080000005</v>
      </c>
      <c r="M77" s="289">
        <f t="shared" ref="M77:M79" si="77">L77*1.7</f>
        <v>994.21708736000005</v>
      </c>
      <c r="N77" s="149">
        <f t="shared" si="9"/>
        <v>2924.1679040000004</v>
      </c>
      <c r="O77" s="149">
        <f t="shared" si="2"/>
        <v>3041.1346201600004</v>
      </c>
      <c r="P77" s="149">
        <f t="shared" si="3"/>
        <v>5263.5022272000006</v>
      </c>
      <c r="Q77" s="279">
        <f t="shared" si="4"/>
        <v>1052.7004454400001</v>
      </c>
      <c r="R77" s="50"/>
      <c r="S77" s="463"/>
    </row>
    <row r="78" spans="1:19" s="49" customFormat="1" ht="25.5">
      <c r="A78" s="475"/>
      <c r="B78" s="502" t="s">
        <v>3484</v>
      </c>
      <c r="C78" s="81" t="s">
        <v>3662</v>
      </c>
      <c r="D78" s="48" t="s">
        <v>4</v>
      </c>
      <c r="E78" s="32">
        <v>6</v>
      </c>
      <c r="F78" s="31">
        <v>3.2</v>
      </c>
      <c r="G78" s="53">
        <v>200</v>
      </c>
      <c r="H78" s="53">
        <v>60</v>
      </c>
      <c r="I78" s="83">
        <v>1.2</v>
      </c>
      <c r="J78" s="83">
        <v>699.50655935999998</v>
      </c>
      <c r="K78" s="33">
        <f t="shared" si="71"/>
        <v>0</v>
      </c>
      <c r="L78" s="819">
        <f t="shared" si="69"/>
        <v>699.50655935999998</v>
      </c>
      <c r="M78" s="289">
        <f t="shared" si="77"/>
        <v>1189.161150912</v>
      </c>
      <c r="N78" s="149">
        <f t="shared" si="9"/>
        <v>3497.5327968000001</v>
      </c>
      <c r="O78" s="149">
        <f t="shared" si="2"/>
        <v>3637.4341086720001</v>
      </c>
      <c r="P78" s="149">
        <f t="shared" si="3"/>
        <v>6295.5590342400001</v>
      </c>
      <c r="Q78" s="279">
        <f t="shared" si="4"/>
        <v>1259.111806848</v>
      </c>
      <c r="R78" s="50"/>
      <c r="S78" s="463"/>
    </row>
    <row r="79" spans="1:19" s="49" customFormat="1" ht="25.5">
      <c r="A79" s="475"/>
      <c r="B79" s="502" t="s">
        <v>3485</v>
      </c>
      <c r="C79" s="81" t="s">
        <v>3663</v>
      </c>
      <c r="D79" s="48" t="s">
        <v>4</v>
      </c>
      <c r="E79" s="32">
        <v>6</v>
      </c>
      <c r="F79" s="31">
        <v>3.98</v>
      </c>
      <c r="G79" s="53">
        <v>200</v>
      </c>
      <c r="H79" s="53">
        <v>60</v>
      </c>
      <c r="I79" s="83">
        <v>1.5</v>
      </c>
      <c r="J79" s="83">
        <v>934.31968000000006</v>
      </c>
      <c r="K79" s="33">
        <f t="shared" si="71"/>
        <v>0</v>
      </c>
      <c r="L79" s="819">
        <f t="shared" si="69"/>
        <v>934.31968000000006</v>
      </c>
      <c r="M79" s="289">
        <f t="shared" si="77"/>
        <v>1588.3434560000001</v>
      </c>
      <c r="N79" s="149">
        <f t="shared" si="9"/>
        <v>4671.5984000000008</v>
      </c>
      <c r="O79" s="149">
        <f t="shared" si="2"/>
        <v>4858.4623360000005</v>
      </c>
      <c r="P79" s="149">
        <f t="shared" si="3"/>
        <v>8408.877120000001</v>
      </c>
      <c r="Q79" s="279">
        <f t="shared" si="4"/>
        <v>1681.7754240000002</v>
      </c>
      <c r="R79" s="50"/>
      <c r="S79" s="463"/>
    </row>
    <row r="80" spans="1:19" s="49" customFormat="1" ht="25.5">
      <c r="A80" s="475"/>
      <c r="B80" s="502" t="s">
        <v>4221</v>
      </c>
      <c r="C80" s="81" t="s">
        <v>4175</v>
      </c>
      <c r="D80" s="48" t="s">
        <v>4</v>
      </c>
      <c r="E80" s="32">
        <v>6</v>
      </c>
      <c r="F80" s="31">
        <v>5.28</v>
      </c>
      <c r="G80" s="53">
        <v>200</v>
      </c>
      <c r="H80" s="53">
        <v>60</v>
      </c>
      <c r="I80" s="83">
        <v>2</v>
      </c>
      <c r="J80" s="83">
        <v>1308.2944</v>
      </c>
      <c r="K80" s="33">
        <f t="shared" si="71"/>
        <v>0</v>
      </c>
      <c r="L80" s="819">
        <f t="shared" ref="L80" si="78">J80*(1-K80)</f>
        <v>1308.2944</v>
      </c>
      <c r="M80" s="289">
        <f t="shared" ref="M80" si="79">L80*1.7</f>
        <v>2224.1004800000001</v>
      </c>
      <c r="N80" s="149">
        <f t="shared" ref="N80" si="80">L80*5</f>
        <v>6541.4719999999998</v>
      </c>
      <c r="O80" s="149">
        <f t="shared" ref="O80" si="81">L80*5.2</f>
        <v>6803.1308800000006</v>
      </c>
      <c r="P80" s="149">
        <f t="shared" ref="P80" si="82">L80*9</f>
        <v>11774.649600000001</v>
      </c>
      <c r="Q80" s="279">
        <f t="shared" ref="Q80" si="83">L80*1.8</f>
        <v>2354.92992</v>
      </c>
      <c r="R80" s="50"/>
      <c r="S80" s="463"/>
    </row>
    <row r="81" spans="1:19" s="49" customFormat="1" ht="25.5">
      <c r="A81" s="475"/>
      <c r="B81" s="502" t="s">
        <v>3486</v>
      </c>
      <c r="C81" s="81" t="s">
        <v>3664</v>
      </c>
      <c r="D81" s="48" t="s">
        <v>4</v>
      </c>
      <c r="E81" s="32">
        <v>6</v>
      </c>
      <c r="F81" s="31">
        <v>1.99</v>
      </c>
      <c r="G81" s="53">
        <v>200</v>
      </c>
      <c r="H81" s="53">
        <v>70</v>
      </c>
      <c r="I81" s="83">
        <v>0.7</v>
      </c>
      <c r="J81" s="83">
        <v>448.33534144000004</v>
      </c>
      <c r="K81" s="33">
        <f t="shared" si="71"/>
        <v>0</v>
      </c>
      <c r="L81" s="819">
        <f t="shared" si="69"/>
        <v>448.33534144000004</v>
      </c>
      <c r="M81" s="289" t="s">
        <v>521</v>
      </c>
      <c r="N81" s="149">
        <f t="shared" si="9"/>
        <v>2241.6767072000002</v>
      </c>
      <c r="O81" s="149">
        <f t="shared" si="2"/>
        <v>2331.3437754880001</v>
      </c>
      <c r="P81" s="149">
        <f t="shared" si="3"/>
        <v>4035.0180729600002</v>
      </c>
      <c r="Q81" s="279">
        <f t="shared" si="4"/>
        <v>807.00361459200008</v>
      </c>
      <c r="R81" s="50"/>
      <c r="S81" s="463"/>
    </row>
    <row r="82" spans="1:19" s="49" customFormat="1" ht="25.5">
      <c r="A82" s="475"/>
      <c r="B82" s="502" t="s">
        <v>3487</v>
      </c>
      <c r="C82" s="81" t="s">
        <v>3665</v>
      </c>
      <c r="D82" s="48" t="s">
        <v>4</v>
      </c>
      <c r="E82" s="32">
        <v>6</v>
      </c>
      <c r="F82" s="31">
        <v>2.83</v>
      </c>
      <c r="G82" s="53">
        <v>200</v>
      </c>
      <c r="H82" s="53">
        <v>70</v>
      </c>
      <c r="I82" s="83">
        <v>1</v>
      </c>
      <c r="J82" s="83">
        <v>550.24679807999996</v>
      </c>
      <c r="K82" s="33">
        <f t="shared" si="71"/>
        <v>0</v>
      </c>
      <c r="L82" s="819">
        <f t="shared" si="69"/>
        <v>550.24679807999996</v>
      </c>
      <c r="M82" s="289">
        <f t="shared" ref="M82:M84" si="84">L82*1.7</f>
        <v>935.41955673599989</v>
      </c>
      <c r="N82" s="149">
        <f t="shared" si="9"/>
        <v>2751.2339904</v>
      </c>
      <c r="O82" s="149">
        <f t="shared" si="2"/>
        <v>2861.283350016</v>
      </c>
      <c r="P82" s="149">
        <f t="shared" si="3"/>
        <v>4952.2211827199999</v>
      </c>
      <c r="Q82" s="279">
        <f t="shared" si="4"/>
        <v>990.44423654399998</v>
      </c>
      <c r="R82" s="50"/>
      <c r="S82" s="463"/>
    </row>
    <row r="83" spans="1:19" s="49" customFormat="1" ht="25.5">
      <c r="A83" s="475"/>
      <c r="B83" s="502" t="s">
        <v>3488</v>
      </c>
      <c r="C83" s="81" t="s">
        <v>3666</v>
      </c>
      <c r="D83" s="48" t="s">
        <v>4</v>
      </c>
      <c r="E83" s="32">
        <v>6</v>
      </c>
      <c r="F83" s="31">
        <v>3.39</v>
      </c>
      <c r="G83" s="53">
        <v>200</v>
      </c>
      <c r="H83" s="53">
        <v>70</v>
      </c>
      <c r="I83" s="83">
        <v>1.2</v>
      </c>
      <c r="J83" s="83">
        <v>737.42968768000014</v>
      </c>
      <c r="K83" s="33">
        <f t="shared" si="71"/>
        <v>0</v>
      </c>
      <c r="L83" s="819">
        <f t="shared" si="69"/>
        <v>737.42968768000014</v>
      </c>
      <c r="M83" s="289">
        <f t="shared" si="84"/>
        <v>1253.6304690560003</v>
      </c>
      <c r="N83" s="149">
        <f t="shared" si="9"/>
        <v>3687.1484384000005</v>
      </c>
      <c r="O83" s="149">
        <f t="shared" si="2"/>
        <v>3834.6343759360007</v>
      </c>
      <c r="P83" s="149">
        <f t="shared" si="3"/>
        <v>6636.8671891200011</v>
      </c>
      <c r="Q83" s="279">
        <f t="shared" si="4"/>
        <v>1327.3734378240003</v>
      </c>
      <c r="R83" s="50"/>
      <c r="S83" s="463"/>
    </row>
    <row r="84" spans="1:19" s="49" customFormat="1" ht="25.5">
      <c r="A84" s="475"/>
      <c r="B84" s="502" t="s">
        <v>3489</v>
      </c>
      <c r="C84" s="81" t="s">
        <v>3667</v>
      </c>
      <c r="D84" s="48" t="s">
        <v>4</v>
      </c>
      <c r="E84" s="32">
        <v>6</v>
      </c>
      <c r="F84" s="31">
        <v>4.1950000000000003</v>
      </c>
      <c r="G84" s="53">
        <v>200</v>
      </c>
      <c r="H84" s="53">
        <v>70</v>
      </c>
      <c r="I84" s="83">
        <v>1.5</v>
      </c>
      <c r="J84" s="83">
        <v>990.60102400000005</v>
      </c>
      <c r="K84" s="33">
        <f t="shared" si="71"/>
        <v>0</v>
      </c>
      <c r="L84" s="819">
        <f t="shared" si="69"/>
        <v>990.60102400000005</v>
      </c>
      <c r="M84" s="289">
        <f t="shared" si="84"/>
        <v>1684.0217408000001</v>
      </c>
      <c r="N84" s="149">
        <f t="shared" si="9"/>
        <v>4953.0051199999998</v>
      </c>
      <c r="O84" s="149">
        <f t="shared" si="2"/>
        <v>5151.1253248000003</v>
      </c>
      <c r="P84" s="149">
        <f t="shared" si="3"/>
        <v>8915.409216</v>
      </c>
      <c r="Q84" s="279">
        <f t="shared" si="4"/>
        <v>1783.0818432000001</v>
      </c>
      <c r="R84" s="50"/>
      <c r="S84" s="463"/>
    </row>
    <row r="85" spans="1:19" s="49" customFormat="1" ht="25.5">
      <c r="A85" s="475"/>
      <c r="B85" s="502" t="s">
        <v>4222</v>
      </c>
      <c r="C85" s="81" t="s">
        <v>4176</v>
      </c>
      <c r="D85" s="48" t="s">
        <v>4</v>
      </c>
      <c r="E85" s="32">
        <v>6</v>
      </c>
      <c r="F85" s="31">
        <v>5.57</v>
      </c>
      <c r="G85" s="53">
        <v>200</v>
      </c>
      <c r="H85" s="53">
        <v>70</v>
      </c>
      <c r="I85" s="83">
        <v>2</v>
      </c>
      <c r="J85" s="83">
        <v>1387.5455999999999</v>
      </c>
      <c r="K85" s="33">
        <f t="shared" si="71"/>
        <v>0</v>
      </c>
      <c r="L85" s="819">
        <f t="shared" ref="L85" si="85">J85*(1-K85)</f>
        <v>1387.5455999999999</v>
      </c>
      <c r="M85" s="289">
        <f t="shared" ref="M85" si="86">L85*1.7</f>
        <v>2358.8275199999998</v>
      </c>
      <c r="N85" s="149">
        <f t="shared" ref="N85" si="87">L85*5</f>
        <v>6937.7279999999992</v>
      </c>
      <c r="O85" s="149">
        <f t="shared" ref="O85" si="88">L85*5.2</f>
        <v>7215.2371199999998</v>
      </c>
      <c r="P85" s="149">
        <f t="shared" ref="P85" si="89">L85*9</f>
        <v>12487.910399999999</v>
      </c>
      <c r="Q85" s="279">
        <f t="shared" ref="Q85" si="90">L85*1.8</f>
        <v>2497.5820800000001</v>
      </c>
      <c r="R85" s="50"/>
      <c r="S85" s="463"/>
    </row>
    <row r="86" spans="1:19" s="49" customFormat="1" ht="25.5">
      <c r="A86" s="475"/>
      <c r="B86" s="502" t="s">
        <v>3490</v>
      </c>
      <c r="C86" s="81" t="s">
        <v>3668</v>
      </c>
      <c r="D86" s="48" t="s">
        <v>4</v>
      </c>
      <c r="E86" s="32">
        <v>6</v>
      </c>
      <c r="F86" s="31">
        <v>2.09</v>
      </c>
      <c r="G86" s="53">
        <v>200</v>
      </c>
      <c r="H86" s="53">
        <v>80</v>
      </c>
      <c r="I86" s="83">
        <v>0.7</v>
      </c>
      <c r="J86" s="83">
        <v>477.15302656000006</v>
      </c>
      <c r="K86" s="33">
        <f t="shared" si="71"/>
        <v>0</v>
      </c>
      <c r="L86" s="819">
        <f t="shared" si="69"/>
        <v>477.15302656000006</v>
      </c>
      <c r="M86" s="289" t="s">
        <v>521</v>
      </c>
      <c r="N86" s="149">
        <f t="shared" si="9"/>
        <v>2385.7651328000002</v>
      </c>
      <c r="O86" s="149">
        <f t="shared" si="2"/>
        <v>2481.1957381120005</v>
      </c>
      <c r="P86" s="149">
        <f t="shared" si="3"/>
        <v>4294.3772390400009</v>
      </c>
      <c r="Q86" s="279">
        <f t="shared" si="4"/>
        <v>858.8754478080001</v>
      </c>
      <c r="R86" s="50"/>
      <c r="S86" s="463"/>
    </row>
    <row r="87" spans="1:19" s="49" customFormat="1" ht="25.5">
      <c r="A87" s="475"/>
      <c r="B87" s="502" t="s">
        <v>3491</v>
      </c>
      <c r="C87" s="81" t="s">
        <v>3669</v>
      </c>
      <c r="D87" s="48" t="s">
        <v>4</v>
      </c>
      <c r="E87" s="32">
        <v>6</v>
      </c>
      <c r="F87" s="31">
        <v>2.98</v>
      </c>
      <c r="G87" s="53">
        <v>200</v>
      </c>
      <c r="H87" s="53">
        <v>80</v>
      </c>
      <c r="I87" s="83">
        <v>1</v>
      </c>
      <c r="J87" s="83">
        <v>585.61206144000005</v>
      </c>
      <c r="K87" s="33">
        <f t="shared" si="71"/>
        <v>0</v>
      </c>
      <c r="L87" s="819">
        <f t="shared" si="69"/>
        <v>585.61206144000005</v>
      </c>
      <c r="M87" s="289">
        <f t="shared" ref="M87:M89" si="91">L87*1.7</f>
        <v>995.54050444800009</v>
      </c>
      <c r="N87" s="149">
        <f t="shared" si="9"/>
        <v>2928.0603072000004</v>
      </c>
      <c r="O87" s="149">
        <f t="shared" ref="O87:O166" si="92">L87*5.2</f>
        <v>3045.1827194880002</v>
      </c>
      <c r="P87" s="149">
        <f t="shared" ref="P87:P166" si="93">L87*9</f>
        <v>5270.5085529600001</v>
      </c>
      <c r="Q87" s="279">
        <f t="shared" si="4"/>
        <v>1054.101710592</v>
      </c>
      <c r="R87" s="50"/>
      <c r="S87" s="463"/>
    </row>
    <row r="88" spans="1:19" s="49" customFormat="1" ht="25.5">
      <c r="A88" s="475"/>
      <c r="B88" s="502" t="s">
        <v>3492</v>
      </c>
      <c r="C88" s="81" t="s">
        <v>3670</v>
      </c>
      <c r="D88" s="48" t="s">
        <v>4</v>
      </c>
      <c r="E88" s="32">
        <v>6</v>
      </c>
      <c r="F88" s="31">
        <v>3.58</v>
      </c>
      <c r="G88" s="53">
        <v>200</v>
      </c>
      <c r="H88" s="53">
        <v>80</v>
      </c>
      <c r="I88" s="83">
        <v>1.2</v>
      </c>
      <c r="J88" s="83">
        <v>784.84749952000016</v>
      </c>
      <c r="K88" s="33">
        <f t="shared" si="71"/>
        <v>0</v>
      </c>
      <c r="L88" s="819">
        <f t="shared" si="69"/>
        <v>784.84749952000016</v>
      </c>
      <c r="M88" s="289">
        <f t="shared" si="91"/>
        <v>1334.2407491840002</v>
      </c>
      <c r="N88" s="149">
        <f t="shared" si="9"/>
        <v>3924.237497600001</v>
      </c>
      <c r="O88" s="149">
        <f t="shared" si="92"/>
        <v>4081.2069975040008</v>
      </c>
      <c r="P88" s="149">
        <f t="shared" si="93"/>
        <v>7063.6274956800016</v>
      </c>
      <c r="Q88" s="279">
        <f t="shared" ref="Q88:Q167" si="94">L88*1.8</f>
        <v>1412.7254991360003</v>
      </c>
      <c r="R88" s="50"/>
      <c r="S88" s="463"/>
    </row>
    <row r="89" spans="1:19" s="49" customFormat="1" ht="25.5">
      <c r="A89" s="475"/>
      <c r="B89" s="502" t="s">
        <v>3493</v>
      </c>
      <c r="C89" s="81" t="s">
        <v>3671</v>
      </c>
      <c r="D89" s="48" t="s">
        <v>4</v>
      </c>
      <c r="E89" s="32">
        <v>6</v>
      </c>
      <c r="F89" s="31">
        <v>4.41</v>
      </c>
      <c r="G89" s="53">
        <v>200</v>
      </c>
      <c r="H89" s="53">
        <v>80</v>
      </c>
      <c r="I89" s="83">
        <v>1.5</v>
      </c>
      <c r="J89" s="83">
        <v>1046.882368</v>
      </c>
      <c r="K89" s="33">
        <f t="shared" si="71"/>
        <v>0</v>
      </c>
      <c r="L89" s="819">
        <f t="shared" si="69"/>
        <v>1046.882368</v>
      </c>
      <c r="M89" s="289">
        <f t="shared" si="91"/>
        <v>1779.7000256000001</v>
      </c>
      <c r="N89" s="149">
        <f t="shared" si="9"/>
        <v>5234.4118400000007</v>
      </c>
      <c r="O89" s="149">
        <f t="shared" si="92"/>
        <v>5443.7883136</v>
      </c>
      <c r="P89" s="149">
        <f t="shared" si="93"/>
        <v>9421.9413120000008</v>
      </c>
      <c r="Q89" s="279">
        <f t="shared" si="94"/>
        <v>1884.3882624</v>
      </c>
      <c r="R89" s="50"/>
      <c r="S89" s="463"/>
    </row>
    <row r="90" spans="1:19" s="49" customFormat="1" ht="25.5">
      <c r="A90" s="475"/>
      <c r="B90" s="502" t="s">
        <v>4223</v>
      </c>
      <c r="C90" s="81" t="s">
        <v>4177</v>
      </c>
      <c r="D90" s="48" t="s">
        <v>4</v>
      </c>
      <c r="E90" s="32">
        <v>6</v>
      </c>
      <c r="F90" s="31">
        <v>5.84</v>
      </c>
      <c r="G90" s="53">
        <v>200</v>
      </c>
      <c r="H90" s="53">
        <v>80</v>
      </c>
      <c r="I90" s="83">
        <v>2</v>
      </c>
      <c r="J90" s="83">
        <v>1466.7967999999998</v>
      </c>
      <c r="K90" s="33">
        <f t="shared" si="71"/>
        <v>0</v>
      </c>
      <c r="L90" s="819">
        <f t="shared" ref="L90" si="95">J90*(1-K90)</f>
        <v>1466.7967999999998</v>
      </c>
      <c r="M90" s="289">
        <f t="shared" ref="M90" si="96">L90*1.7</f>
        <v>2493.5545599999996</v>
      </c>
      <c r="N90" s="149">
        <f t="shared" ref="N90" si="97">L90*5</f>
        <v>7333.9839999999995</v>
      </c>
      <c r="O90" s="149">
        <f t="shared" ref="O90" si="98">L90*5.2</f>
        <v>7627.3433599999998</v>
      </c>
      <c r="P90" s="149">
        <f t="shared" ref="P90" si="99">L90*9</f>
        <v>13201.171199999999</v>
      </c>
      <c r="Q90" s="279">
        <f t="shared" ref="Q90" si="100">L90*1.8</f>
        <v>2640.2342399999998</v>
      </c>
      <c r="R90" s="50"/>
      <c r="S90" s="463"/>
    </row>
    <row r="91" spans="1:19" s="268" customFormat="1" ht="12.75" customHeight="1">
      <c r="A91" s="476"/>
      <c r="B91" s="501" t="s">
        <v>3494</v>
      </c>
      <c r="C91" s="81" t="s">
        <v>3672</v>
      </c>
      <c r="D91" s="48" t="s">
        <v>4</v>
      </c>
      <c r="E91" s="32">
        <v>6</v>
      </c>
      <c r="F91" s="31">
        <v>2.31</v>
      </c>
      <c r="G91" s="53">
        <v>200</v>
      </c>
      <c r="H91" s="53">
        <v>100</v>
      </c>
      <c r="I91" s="83">
        <v>0.7</v>
      </c>
      <c r="J91" s="83">
        <v>499.81523199999998</v>
      </c>
      <c r="K91" s="33">
        <f t="shared" si="71"/>
        <v>0</v>
      </c>
      <c r="L91" s="819">
        <f t="shared" si="69"/>
        <v>499.81523199999998</v>
      </c>
      <c r="M91" s="289" t="s">
        <v>521</v>
      </c>
      <c r="N91" s="149">
        <f t="shared" si="9"/>
        <v>2499.0761600000001</v>
      </c>
      <c r="O91" s="149">
        <f t="shared" si="92"/>
        <v>2599.0392063999998</v>
      </c>
      <c r="P91" s="149">
        <f t="shared" si="93"/>
        <v>4498.3370880000002</v>
      </c>
      <c r="Q91" s="279">
        <f t="shared" si="94"/>
        <v>899.66741760000002</v>
      </c>
      <c r="R91" s="434"/>
      <c r="S91" s="477"/>
    </row>
    <row r="92" spans="1:19" s="268" customFormat="1" ht="25.5">
      <c r="A92" s="476"/>
      <c r="B92" s="501" t="s">
        <v>3495</v>
      </c>
      <c r="C92" s="81" t="s">
        <v>3673</v>
      </c>
      <c r="D92" s="48" t="s">
        <v>4</v>
      </c>
      <c r="E92" s="32">
        <v>6</v>
      </c>
      <c r="F92" s="31">
        <v>3.29</v>
      </c>
      <c r="G92" s="53">
        <v>200</v>
      </c>
      <c r="H92" s="53">
        <v>100</v>
      </c>
      <c r="I92" s="83">
        <v>1</v>
      </c>
      <c r="J92" s="83">
        <v>613.43027199999995</v>
      </c>
      <c r="K92" s="33">
        <f t="shared" si="71"/>
        <v>0</v>
      </c>
      <c r="L92" s="819">
        <f t="shared" si="69"/>
        <v>613.43027199999995</v>
      </c>
      <c r="M92" s="289">
        <f t="shared" ref="M92:M94" si="101">L92*1.7</f>
        <v>1042.8314624</v>
      </c>
      <c r="N92" s="149">
        <f t="shared" si="9"/>
        <v>3067.1513599999998</v>
      </c>
      <c r="O92" s="149">
        <f t="shared" si="92"/>
        <v>3189.8374143999999</v>
      </c>
      <c r="P92" s="149">
        <f t="shared" si="93"/>
        <v>5520.8724479999992</v>
      </c>
      <c r="Q92" s="279">
        <f t="shared" si="94"/>
        <v>1104.1744896</v>
      </c>
      <c r="R92" s="434"/>
      <c r="S92" s="477"/>
    </row>
    <row r="93" spans="1:19" s="268" customFormat="1" ht="25.5">
      <c r="A93" s="476"/>
      <c r="B93" s="501" t="s">
        <v>3496</v>
      </c>
      <c r="C93" s="81" t="s">
        <v>3674</v>
      </c>
      <c r="D93" s="48" t="s">
        <v>4</v>
      </c>
      <c r="E93" s="32">
        <v>6</v>
      </c>
      <c r="F93" s="31">
        <v>3.97</v>
      </c>
      <c r="G93" s="53">
        <v>200</v>
      </c>
      <c r="H93" s="53">
        <v>100</v>
      </c>
      <c r="I93" s="83">
        <v>1.2</v>
      </c>
      <c r="J93" s="83">
        <v>822.10777599999994</v>
      </c>
      <c r="K93" s="33">
        <f t="shared" si="71"/>
        <v>0</v>
      </c>
      <c r="L93" s="819">
        <f t="shared" si="69"/>
        <v>822.10777599999994</v>
      </c>
      <c r="M93" s="289">
        <f t="shared" si="101"/>
        <v>1397.5832191999998</v>
      </c>
      <c r="N93" s="149">
        <f t="shared" si="9"/>
        <v>4110.5388800000001</v>
      </c>
      <c r="O93" s="149">
        <f t="shared" si="92"/>
        <v>4274.9604351999997</v>
      </c>
      <c r="P93" s="149">
        <f t="shared" si="93"/>
        <v>7398.9699839999994</v>
      </c>
      <c r="Q93" s="279">
        <f t="shared" si="94"/>
        <v>1479.7939967999998</v>
      </c>
      <c r="R93" s="434"/>
      <c r="S93" s="477"/>
    </row>
    <row r="94" spans="1:19" s="268" customFormat="1" ht="25.5">
      <c r="A94" s="476"/>
      <c r="B94" s="501" t="s">
        <v>3497</v>
      </c>
      <c r="C94" s="81" t="s">
        <v>3675</v>
      </c>
      <c r="D94" s="48" t="s">
        <v>4</v>
      </c>
      <c r="E94" s="32">
        <v>6</v>
      </c>
      <c r="F94" s="31">
        <v>4.93</v>
      </c>
      <c r="G94" s="53">
        <v>200</v>
      </c>
      <c r="H94" s="53">
        <v>100</v>
      </c>
      <c r="I94" s="83">
        <v>1.5</v>
      </c>
      <c r="J94" s="83">
        <v>1159.4580480000002</v>
      </c>
      <c r="K94" s="33">
        <f t="shared" si="71"/>
        <v>0</v>
      </c>
      <c r="L94" s="819">
        <f t="shared" si="69"/>
        <v>1159.4580480000002</v>
      </c>
      <c r="M94" s="289">
        <f t="shared" si="101"/>
        <v>1971.0786816000002</v>
      </c>
      <c r="N94" s="149">
        <f t="shared" si="9"/>
        <v>5797.2902400000012</v>
      </c>
      <c r="O94" s="149">
        <f t="shared" si="92"/>
        <v>6029.1818496000014</v>
      </c>
      <c r="P94" s="149">
        <f t="shared" si="93"/>
        <v>10435.122432000002</v>
      </c>
      <c r="Q94" s="279">
        <f t="shared" si="94"/>
        <v>2087.0244864000006</v>
      </c>
      <c r="R94" s="434"/>
      <c r="S94" s="477"/>
    </row>
    <row r="95" spans="1:19" s="268" customFormat="1" ht="25.5">
      <c r="A95" s="476"/>
      <c r="B95" s="502" t="s">
        <v>4224</v>
      </c>
      <c r="C95" s="81" t="s">
        <v>4178</v>
      </c>
      <c r="D95" s="48" t="s">
        <v>4</v>
      </c>
      <c r="E95" s="32">
        <v>6</v>
      </c>
      <c r="F95" s="31">
        <v>6.57</v>
      </c>
      <c r="G95" s="53">
        <v>200</v>
      </c>
      <c r="H95" s="53">
        <v>100</v>
      </c>
      <c r="I95" s="83">
        <v>2</v>
      </c>
      <c r="J95" s="83">
        <v>1624.0000000000002</v>
      </c>
      <c r="K95" s="33">
        <f t="shared" si="71"/>
        <v>0</v>
      </c>
      <c r="L95" s="819">
        <f t="shared" ref="L95" si="102">J95*(1-K95)</f>
        <v>1624.0000000000002</v>
      </c>
      <c r="M95" s="289">
        <f t="shared" ref="M95" si="103">L95*1.7</f>
        <v>2760.8</v>
      </c>
      <c r="N95" s="149">
        <f t="shared" ref="N95" si="104">L95*5</f>
        <v>8120.0000000000009</v>
      </c>
      <c r="O95" s="149">
        <f t="shared" ref="O95" si="105">L95*5.2</f>
        <v>8444.8000000000011</v>
      </c>
      <c r="P95" s="149">
        <f t="shared" ref="P95" si="106">L95*9</f>
        <v>14616.000000000002</v>
      </c>
      <c r="Q95" s="279">
        <f t="shared" ref="Q95" si="107">L95*1.8</f>
        <v>2923.2000000000003</v>
      </c>
      <c r="R95" s="434"/>
      <c r="S95" s="477"/>
    </row>
    <row r="96" spans="1:19" s="49" customFormat="1" ht="25.5">
      <c r="A96" s="475"/>
      <c r="B96" s="502" t="s">
        <v>3498</v>
      </c>
      <c r="C96" s="81" t="s">
        <v>3676</v>
      </c>
      <c r="D96" s="48" t="s">
        <v>4</v>
      </c>
      <c r="E96" s="32">
        <v>6</v>
      </c>
      <c r="F96" s="31">
        <v>2.82</v>
      </c>
      <c r="G96" s="53">
        <v>200</v>
      </c>
      <c r="H96" s="53">
        <v>150</v>
      </c>
      <c r="I96" s="83">
        <v>0.7</v>
      </c>
      <c r="J96" s="83">
        <v>817.05388799999992</v>
      </c>
      <c r="K96" s="33">
        <f t="shared" si="71"/>
        <v>0</v>
      </c>
      <c r="L96" s="819">
        <f t="shared" si="69"/>
        <v>817.05388799999992</v>
      </c>
      <c r="M96" s="289" t="s">
        <v>521</v>
      </c>
      <c r="N96" s="149">
        <f t="shared" si="9"/>
        <v>4085.2694399999996</v>
      </c>
      <c r="O96" s="149">
        <f t="shared" si="92"/>
        <v>4248.6802176000001</v>
      </c>
      <c r="P96" s="149">
        <f t="shared" si="93"/>
        <v>7353.4849919999997</v>
      </c>
      <c r="Q96" s="279">
        <f t="shared" si="94"/>
        <v>1470.6969984</v>
      </c>
      <c r="R96" s="50"/>
      <c r="S96" s="463"/>
    </row>
    <row r="97" spans="1:19" s="49" customFormat="1" ht="25.5">
      <c r="A97" s="475"/>
      <c r="B97" s="502" t="s">
        <v>3499</v>
      </c>
      <c r="C97" s="81" t="s">
        <v>3677</v>
      </c>
      <c r="D97" s="48" t="s">
        <v>4</v>
      </c>
      <c r="E97" s="32">
        <v>6</v>
      </c>
      <c r="F97" s="31">
        <v>4.0199999999999996</v>
      </c>
      <c r="G97" s="53">
        <v>200</v>
      </c>
      <c r="H97" s="53">
        <v>150</v>
      </c>
      <c r="I97" s="83">
        <v>1</v>
      </c>
      <c r="J97" s="83">
        <v>1002.7875200000001</v>
      </c>
      <c r="K97" s="33">
        <f t="shared" si="71"/>
        <v>0</v>
      </c>
      <c r="L97" s="819">
        <f t="shared" si="69"/>
        <v>1002.7875200000001</v>
      </c>
      <c r="M97" s="289">
        <f t="shared" ref="M97:M99" si="108">L97*1.7</f>
        <v>1704.7387840000001</v>
      </c>
      <c r="N97" s="149">
        <f t="shared" si="9"/>
        <v>5013.9376000000002</v>
      </c>
      <c r="O97" s="149">
        <f t="shared" si="92"/>
        <v>5214.4951040000005</v>
      </c>
      <c r="P97" s="149">
        <f t="shared" si="93"/>
        <v>9025.0876800000005</v>
      </c>
      <c r="Q97" s="279">
        <f t="shared" si="94"/>
        <v>1805.0175360000003</v>
      </c>
      <c r="R97" s="50"/>
      <c r="S97" s="463"/>
    </row>
    <row r="98" spans="1:19" s="49" customFormat="1" ht="25.5">
      <c r="A98" s="475"/>
      <c r="B98" s="502" t="s">
        <v>3500</v>
      </c>
      <c r="C98" s="81" t="s">
        <v>3678</v>
      </c>
      <c r="D98" s="48" t="s">
        <v>4</v>
      </c>
      <c r="E98" s="32">
        <v>6</v>
      </c>
      <c r="F98" s="31">
        <v>4.8</v>
      </c>
      <c r="G98" s="53">
        <v>200</v>
      </c>
      <c r="H98" s="53">
        <v>150</v>
      </c>
      <c r="I98" s="83">
        <v>1.2</v>
      </c>
      <c r="J98" s="83">
        <v>1343.9184640000001</v>
      </c>
      <c r="K98" s="33">
        <f t="shared" si="71"/>
        <v>0</v>
      </c>
      <c r="L98" s="819">
        <f t="shared" si="69"/>
        <v>1343.9184640000001</v>
      </c>
      <c r="M98" s="289">
        <f t="shared" si="108"/>
        <v>2284.6613888000002</v>
      </c>
      <c r="N98" s="149">
        <f t="shared" si="9"/>
        <v>6719.5923200000007</v>
      </c>
      <c r="O98" s="149">
        <f t="shared" si="92"/>
        <v>6988.3760128000004</v>
      </c>
      <c r="P98" s="149">
        <f t="shared" si="93"/>
        <v>12095.266176000001</v>
      </c>
      <c r="Q98" s="279">
        <f t="shared" si="94"/>
        <v>2419.0532352</v>
      </c>
      <c r="R98" s="50"/>
      <c r="S98" s="463"/>
    </row>
    <row r="99" spans="1:19" s="49" customFormat="1" ht="25.5">
      <c r="A99" s="475"/>
      <c r="B99" s="502" t="s">
        <v>3501</v>
      </c>
      <c r="C99" s="81" t="s">
        <v>3679</v>
      </c>
      <c r="D99" s="48" t="s">
        <v>4</v>
      </c>
      <c r="E99" s="32">
        <v>6</v>
      </c>
      <c r="F99" s="31">
        <v>5.98</v>
      </c>
      <c r="G99" s="53">
        <v>200</v>
      </c>
      <c r="H99" s="53">
        <v>150</v>
      </c>
      <c r="I99" s="83">
        <v>1.5</v>
      </c>
      <c r="J99" s="83">
        <v>1695.144192</v>
      </c>
      <c r="K99" s="33">
        <f t="shared" si="71"/>
        <v>0</v>
      </c>
      <c r="L99" s="819">
        <f t="shared" si="69"/>
        <v>1695.144192</v>
      </c>
      <c r="M99" s="289">
        <f t="shared" si="108"/>
        <v>2881.7451263999997</v>
      </c>
      <c r="N99" s="149">
        <f t="shared" si="9"/>
        <v>8475.7209600000006</v>
      </c>
      <c r="O99" s="149">
        <f t="shared" si="92"/>
        <v>8814.7497984000001</v>
      </c>
      <c r="P99" s="149">
        <f t="shared" si="93"/>
        <v>15256.297728</v>
      </c>
      <c r="Q99" s="279">
        <f t="shared" si="94"/>
        <v>3051.2595455999999</v>
      </c>
      <c r="R99" s="50"/>
      <c r="S99" s="463"/>
    </row>
    <row r="100" spans="1:19" s="49" customFormat="1" ht="25.5">
      <c r="A100" s="475"/>
      <c r="B100" s="502" t="s">
        <v>4225</v>
      </c>
      <c r="C100" s="81" t="s">
        <v>4179</v>
      </c>
      <c r="D100" s="48" t="s">
        <v>4</v>
      </c>
      <c r="E100" s="32">
        <v>6</v>
      </c>
      <c r="F100" s="31">
        <v>7.94</v>
      </c>
      <c r="G100" s="53">
        <v>200</v>
      </c>
      <c r="H100" s="53">
        <v>150</v>
      </c>
      <c r="I100" s="83">
        <v>2</v>
      </c>
      <c r="J100" s="83">
        <v>2373.6384000000003</v>
      </c>
      <c r="K100" s="33">
        <f t="shared" si="71"/>
        <v>0</v>
      </c>
      <c r="L100" s="819">
        <f t="shared" ref="L100" si="109">J100*(1-K100)</f>
        <v>2373.6384000000003</v>
      </c>
      <c r="M100" s="289">
        <f t="shared" ref="M100" si="110">L100*1.7</f>
        <v>4035.1852800000001</v>
      </c>
      <c r="N100" s="149">
        <f t="shared" ref="N100" si="111">L100*5</f>
        <v>11868.192000000001</v>
      </c>
      <c r="O100" s="149">
        <f t="shared" ref="O100" si="112">L100*5.2</f>
        <v>12342.919680000003</v>
      </c>
      <c r="P100" s="149">
        <f t="shared" ref="P100" si="113">L100*9</f>
        <v>21362.745600000002</v>
      </c>
      <c r="Q100" s="279">
        <f t="shared" ref="Q100" si="114">L100*1.8</f>
        <v>4272.5491200000006</v>
      </c>
      <c r="R100" s="50"/>
      <c r="S100" s="463"/>
    </row>
    <row r="101" spans="1:19" s="49" customFormat="1" ht="25.5">
      <c r="A101" s="475"/>
      <c r="B101" s="502" t="s">
        <v>3502</v>
      </c>
      <c r="C101" s="81" t="s">
        <v>3680</v>
      </c>
      <c r="D101" s="48" t="s">
        <v>4</v>
      </c>
      <c r="E101" s="32">
        <v>6</v>
      </c>
      <c r="F101" s="31">
        <v>3.4</v>
      </c>
      <c r="G101" s="53">
        <v>200</v>
      </c>
      <c r="H101" s="53">
        <v>200</v>
      </c>
      <c r="I101" s="83">
        <v>0.7</v>
      </c>
      <c r="J101" s="83">
        <v>976.88147200000003</v>
      </c>
      <c r="K101" s="33">
        <f t="shared" si="71"/>
        <v>0</v>
      </c>
      <c r="L101" s="819">
        <f t="shared" si="69"/>
        <v>976.88147200000003</v>
      </c>
      <c r="M101" s="289" t="s">
        <v>521</v>
      </c>
      <c r="N101" s="149">
        <f t="shared" ref="N101:N180" si="115">L101*5</f>
        <v>4884.4073600000002</v>
      </c>
      <c r="O101" s="149">
        <f t="shared" si="92"/>
        <v>5079.7836544000002</v>
      </c>
      <c r="P101" s="149">
        <f t="shared" si="93"/>
        <v>8791.9332480000012</v>
      </c>
      <c r="Q101" s="279">
        <f t="shared" si="94"/>
        <v>1758.3866496000001</v>
      </c>
      <c r="R101" s="50"/>
      <c r="S101" s="463"/>
    </row>
    <row r="102" spans="1:19" s="49" customFormat="1" ht="25.5">
      <c r="A102" s="475"/>
      <c r="B102" s="502" t="s">
        <v>3503</v>
      </c>
      <c r="C102" s="81" t="s">
        <v>3681</v>
      </c>
      <c r="D102" s="48" t="s">
        <v>4</v>
      </c>
      <c r="E102" s="32">
        <v>6</v>
      </c>
      <c r="F102" s="31">
        <v>4.8499999999999996</v>
      </c>
      <c r="G102" s="53">
        <v>200</v>
      </c>
      <c r="H102" s="53">
        <v>200</v>
      </c>
      <c r="I102" s="83">
        <v>1</v>
      </c>
      <c r="J102" s="83">
        <v>1198.9277440000001</v>
      </c>
      <c r="K102" s="33">
        <f t="shared" si="71"/>
        <v>0</v>
      </c>
      <c r="L102" s="819">
        <f t="shared" si="69"/>
        <v>1198.9277440000001</v>
      </c>
      <c r="M102" s="289">
        <f t="shared" ref="M102:M104" si="116">L102*1.7</f>
        <v>2038.1771648000001</v>
      </c>
      <c r="N102" s="149">
        <f t="shared" si="115"/>
        <v>5994.6387200000008</v>
      </c>
      <c r="O102" s="149">
        <f t="shared" si="92"/>
        <v>6234.4242688000004</v>
      </c>
      <c r="P102" s="149">
        <f t="shared" si="93"/>
        <v>10790.349696000001</v>
      </c>
      <c r="Q102" s="279">
        <f t="shared" si="94"/>
        <v>2158.0699392000001</v>
      </c>
      <c r="R102" s="50"/>
      <c r="S102" s="463"/>
    </row>
    <row r="103" spans="1:19" s="49" customFormat="1" ht="25.5">
      <c r="A103" s="475"/>
      <c r="B103" s="502" t="s">
        <v>3504</v>
      </c>
      <c r="C103" s="81" t="s">
        <v>3682</v>
      </c>
      <c r="D103" s="48" t="s">
        <v>4</v>
      </c>
      <c r="E103" s="32">
        <v>6</v>
      </c>
      <c r="F103" s="31">
        <v>5.85</v>
      </c>
      <c r="G103" s="53">
        <v>200</v>
      </c>
      <c r="H103" s="53">
        <v>200</v>
      </c>
      <c r="I103" s="83">
        <v>1.2</v>
      </c>
      <c r="J103" s="83">
        <v>1606.928512</v>
      </c>
      <c r="K103" s="33">
        <f t="shared" si="71"/>
        <v>0</v>
      </c>
      <c r="L103" s="819">
        <f t="shared" si="69"/>
        <v>1606.928512</v>
      </c>
      <c r="M103" s="289">
        <f t="shared" si="116"/>
        <v>2731.7784704000001</v>
      </c>
      <c r="N103" s="149">
        <f t="shared" si="115"/>
        <v>8034.6425600000002</v>
      </c>
      <c r="O103" s="149">
        <f t="shared" si="92"/>
        <v>8356.0282623999992</v>
      </c>
      <c r="P103" s="149">
        <f t="shared" si="93"/>
        <v>14462.356608</v>
      </c>
      <c r="Q103" s="279">
        <f t="shared" si="94"/>
        <v>2892.4713216</v>
      </c>
      <c r="R103" s="50"/>
      <c r="S103" s="463"/>
    </row>
    <row r="104" spans="1:19" s="49" customFormat="1" ht="25.5">
      <c r="A104" s="475"/>
      <c r="B104" s="502" t="s">
        <v>3505</v>
      </c>
      <c r="C104" s="81" t="s">
        <v>3683</v>
      </c>
      <c r="D104" s="48" t="s">
        <v>4</v>
      </c>
      <c r="E104" s="32">
        <v>6</v>
      </c>
      <c r="F104" s="31">
        <v>7.3</v>
      </c>
      <c r="G104" s="53">
        <v>200</v>
      </c>
      <c r="H104" s="53">
        <v>200</v>
      </c>
      <c r="I104" s="83">
        <v>1.5</v>
      </c>
      <c r="J104" s="83">
        <v>2026.2323199999998</v>
      </c>
      <c r="K104" s="33">
        <f t="shared" si="71"/>
        <v>0</v>
      </c>
      <c r="L104" s="819">
        <f t="shared" si="69"/>
        <v>2026.2323199999998</v>
      </c>
      <c r="M104" s="289">
        <f t="shared" si="116"/>
        <v>3444.5949439999995</v>
      </c>
      <c r="N104" s="149">
        <f t="shared" si="115"/>
        <v>10131.161599999999</v>
      </c>
      <c r="O104" s="149">
        <f t="shared" si="92"/>
        <v>10536.408063999999</v>
      </c>
      <c r="P104" s="149">
        <f t="shared" si="93"/>
        <v>18236.09088</v>
      </c>
      <c r="Q104" s="279">
        <f t="shared" si="94"/>
        <v>3647.2181759999999</v>
      </c>
      <c r="R104" s="50"/>
      <c r="S104" s="463"/>
    </row>
    <row r="105" spans="1:19" s="49" customFormat="1" ht="25.5">
      <c r="A105" s="475"/>
      <c r="B105" s="502" t="s">
        <v>4226</v>
      </c>
      <c r="C105" s="81" t="s">
        <v>4180</v>
      </c>
      <c r="D105" s="48" t="s">
        <v>4</v>
      </c>
      <c r="E105" s="32">
        <v>6</v>
      </c>
      <c r="F105" s="31">
        <v>9.75</v>
      </c>
      <c r="G105" s="53">
        <v>200</v>
      </c>
      <c r="H105" s="53">
        <v>200</v>
      </c>
      <c r="I105" s="83">
        <v>2</v>
      </c>
      <c r="J105" s="83">
        <v>2837.4528</v>
      </c>
      <c r="K105" s="33">
        <f t="shared" si="71"/>
        <v>0</v>
      </c>
      <c r="L105" s="819">
        <f t="shared" ref="L105" si="117">J105*(1-K105)</f>
        <v>2837.4528</v>
      </c>
      <c r="M105" s="289">
        <f t="shared" ref="M105" si="118">L105*1.7</f>
        <v>4823.6697599999998</v>
      </c>
      <c r="N105" s="149">
        <f t="shared" ref="N105" si="119">L105*5</f>
        <v>14187.263999999999</v>
      </c>
      <c r="O105" s="149">
        <f t="shared" ref="O105" si="120">L105*5.2</f>
        <v>14754.754560000001</v>
      </c>
      <c r="P105" s="149">
        <f t="shared" ref="P105" si="121">L105*9</f>
        <v>25537.075199999999</v>
      </c>
      <c r="Q105" s="279">
        <f t="shared" ref="Q105" si="122">L105*1.8</f>
        <v>5107.4150399999999</v>
      </c>
      <c r="R105" s="50"/>
      <c r="S105" s="463"/>
    </row>
    <row r="106" spans="1:19" s="268" customFormat="1" ht="25.5">
      <c r="A106" s="476"/>
      <c r="B106" s="501" t="s">
        <v>3506</v>
      </c>
      <c r="C106" s="81" t="s">
        <v>3684</v>
      </c>
      <c r="D106" s="48" t="s">
        <v>4</v>
      </c>
      <c r="E106" s="32">
        <v>6</v>
      </c>
      <c r="F106" s="31">
        <v>2.2999999999999998</v>
      </c>
      <c r="G106" s="53">
        <v>300</v>
      </c>
      <c r="H106" s="53">
        <v>50</v>
      </c>
      <c r="I106" s="83">
        <v>0.7</v>
      </c>
      <c r="J106" s="83">
        <v>499.81523199999998</v>
      </c>
      <c r="K106" s="33">
        <f t="shared" si="71"/>
        <v>0</v>
      </c>
      <c r="L106" s="819">
        <f t="shared" si="69"/>
        <v>499.81523199999998</v>
      </c>
      <c r="M106" s="289" t="s">
        <v>521</v>
      </c>
      <c r="N106" s="149">
        <f t="shared" si="115"/>
        <v>2499.0761600000001</v>
      </c>
      <c r="O106" s="149">
        <f t="shared" si="92"/>
        <v>2599.0392063999998</v>
      </c>
      <c r="P106" s="149">
        <f t="shared" si="93"/>
        <v>4498.3370880000002</v>
      </c>
      <c r="Q106" s="279">
        <f t="shared" si="94"/>
        <v>899.66741760000002</v>
      </c>
      <c r="R106" s="434"/>
      <c r="S106" s="477"/>
    </row>
    <row r="107" spans="1:19" s="268" customFormat="1" ht="25.5">
      <c r="A107" s="476"/>
      <c r="B107" s="501" t="s">
        <v>3507</v>
      </c>
      <c r="C107" s="81" t="s">
        <v>3685</v>
      </c>
      <c r="D107" s="48" t="s">
        <v>4</v>
      </c>
      <c r="E107" s="32">
        <v>6</v>
      </c>
      <c r="F107" s="31">
        <v>3.3</v>
      </c>
      <c r="G107" s="53">
        <v>300</v>
      </c>
      <c r="H107" s="53">
        <v>50</v>
      </c>
      <c r="I107" s="83">
        <v>1</v>
      </c>
      <c r="J107" s="83">
        <v>613.43027199999995</v>
      </c>
      <c r="K107" s="33">
        <f t="shared" si="71"/>
        <v>0</v>
      </c>
      <c r="L107" s="819">
        <f t="shared" si="69"/>
        <v>613.43027199999995</v>
      </c>
      <c r="M107" s="289">
        <f t="shared" ref="M107:M109" si="123">L107*1.7</f>
        <v>1042.8314624</v>
      </c>
      <c r="N107" s="149">
        <f t="shared" si="115"/>
        <v>3067.1513599999998</v>
      </c>
      <c r="O107" s="149">
        <f t="shared" si="92"/>
        <v>3189.8374143999999</v>
      </c>
      <c r="P107" s="149">
        <f t="shared" si="93"/>
        <v>5520.8724479999992</v>
      </c>
      <c r="Q107" s="279">
        <f t="shared" si="94"/>
        <v>1104.1744896</v>
      </c>
      <c r="R107" s="434"/>
      <c r="S107" s="477"/>
    </row>
    <row r="108" spans="1:19" s="268" customFormat="1" ht="25.5">
      <c r="A108" s="476"/>
      <c r="B108" s="501" t="s">
        <v>3508</v>
      </c>
      <c r="C108" s="81" t="s">
        <v>3686</v>
      </c>
      <c r="D108" s="48" t="s">
        <v>4</v>
      </c>
      <c r="E108" s="32">
        <v>6</v>
      </c>
      <c r="F108" s="31">
        <v>3.91</v>
      </c>
      <c r="G108" s="53">
        <v>300</v>
      </c>
      <c r="H108" s="53">
        <v>50</v>
      </c>
      <c r="I108" s="83">
        <v>1.2</v>
      </c>
      <c r="J108" s="83">
        <v>822.10777599999994</v>
      </c>
      <c r="K108" s="33">
        <f t="shared" si="71"/>
        <v>0</v>
      </c>
      <c r="L108" s="819">
        <f t="shared" si="69"/>
        <v>822.10777599999994</v>
      </c>
      <c r="M108" s="289">
        <f t="shared" si="123"/>
        <v>1397.5832191999998</v>
      </c>
      <c r="N108" s="149">
        <f t="shared" si="115"/>
        <v>4110.5388800000001</v>
      </c>
      <c r="O108" s="149">
        <f t="shared" si="92"/>
        <v>4274.9604351999997</v>
      </c>
      <c r="P108" s="149">
        <f t="shared" si="93"/>
        <v>7398.9699839999994</v>
      </c>
      <c r="Q108" s="279">
        <f t="shared" si="94"/>
        <v>1479.7939967999998</v>
      </c>
      <c r="R108" s="434"/>
      <c r="S108" s="477"/>
    </row>
    <row r="109" spans="1:19" s="268" customFormat="1" ht="25.5">
      <c r="A109" s="476"/>
      <c r="B109" s="501" t="s">
        <v>3509</v>
      </c>
      <c r="C109" s="81" t="s">
        <v>3687</v>
      </c>
      <c r="D109" s="48" t="s">
        <v>4</v>
      </c>
      <c r="E109" s="32">
        <v>6</v>
      </c>
      <c r="F109" s="31">
        <v>4.9000000000000004</v>
      </c>
      <c r="G109" s="53">
        <v>300</v>
      </c>
      <c r="H109" s="53">
        <v>50</v>
      </c>
      <c r="I109" s="83">
        <v>1.5</v>
      </c>
      <c r="J109" s="83">
        <v>1159.4580480000002</v>
      </c>
      <c r="K109" s="33">
        <f t="shared" si="71"/>
        <v>0</v>
      </c>
      <c r="L109" s="819">
        <f t="shared" si="69"/>
        <v>1159.4580480000002</v>
      </c>
      <c r="M109" s="289">
        <f t="shared" si="123"/>
        <v>1971.0786816000002</v>
      </c>
      <c r="N109" s="149">
        <f t="shared" si="115"/>
        <v>5797.2902400000012</v>
      </c>
      <c r="O109" s="149">
        <f t="shared" si="92"/>
        <v>6029.1818496000014</v>
      </c>
      <c r="P109" s="149">
        <f t="shared" si="93"/>
        <v>10435.122432000002</v>
      </c>
      <c r="Q109" s="279">
        <f t="shared" si="94"/>
        <v>2087.0244864000006</v>
      </c>
      <c r="R109" s="434"/>
      <c r="S109" s="477"/>
    </row>
    <row r="110" spans="1:19" s="268" customFormat="1" ht="25.5">
      <c r="A110" s="476"/>
      <c r="B110" s="502" t="s">
        <v>4227</v>
      </c>
      <c r="C110" s="81" t="s">
        <v>4181</v>
      </c>
      <c r="D110" s="48" t="s">
        <v>4</v>
      </c>
      <c r="E110" s="32">
        <v>6</v>
      </c>
      <c r="F110" s="31">
        <v>6.5</v>
      </c>
      <c r="G110" s="53">
        <v>300</v>
      </c>
      <c r="H110" s="53">
        <v>50</v>
      </c>
      <c r="I110" s="83">
        <v>2</v>
      </c>
      <c r="J110" s="83">
        <v>1624.0000000000002</v>
      </c>
      <c r="K110" s="33">
        <f t="shared" si="71"/>
        <v>0</v>
      </c>
      <c r="L110" s="819">
        <f t="shared" ref="L110" si="124">J110*(1-K110)</f>
        <v>1624.0000000000002</v>
      </c>
      <c r="M110" s="289">
        <f t="shared" ref="M110" si="125">L110*1.7</f>
        <v>2760.8</v>
      </c>
      <c r="N110" s="149">
        <f t="shared" ref="N110" si="126">L110*5</f>
        <v>8120.0000000000009</v>
      </c>
      <c r="O110" s="149">
        <f t="shared" ref="O110" si="127">L110*5.2</f>
        <v>8444.8000000000011</v>
      </c>
      <c r="P110" s="149">
        <f t="shared" ref="P110" si="128">L110*9</f>
        <v>14616.000000000002</v>
      </c>
      <c r="Q110" s="279">
        <f t="shared" ref="Q110" si="129">L110*1.8</f>
        <v>2923.2000000000003</v>
      </c>
      <c r="R110" s="434"/>
      <c r="S110" s="477"/>
    </row>
    <row r="111" spans="1:19" s="49" customFormat="1" ht="25.5">
      <c r="A111" s="475"/>
      <c r="B111" s="502" t="s">
        <v>3510</v>
      </c>
      <c r="C111" s="81" t="s">
        <v>3688</v>
      </c>
      <c r="D111" s="48" t="s">
        <v>4</v>
      </c>
      <c r="E111" s="32">
        <v>6</v>
      </c>
      <c r="F111" s="31">
        <v>2.44</v>
      </c>
      <c r="G111" s="53">
        <v>300</v>
      </c>
      <c r="H111" s="53">
        <v>60</v>
      </c>
      <c r="I111" s="83">
        <v>0.7</v>
      </c>
      <c r="J111" s="83">
        <v>554.01408832000004</v>
      </c>
      <c r="K111" s="33">
        <f t="shared" si="71"/>
        <v>0</v>
      </c>
      <c r="L111" s="819">
        <f t="shared" si="69"/>
        <v>554.01408832000004</v>
      </c>
      <c r="M111" s="289" t="s">
        <v>521</v>
      </c>
      <c r="N111" s="149">
        <f t="shared" si="115"/>
        <v>2770.0704416000003</v>
      </c>
      <c r="O111" s="149">
        <f t="shared" si="92"/>
        <v>2880.8732592640004</v>
      </c>
      <c r="P111" s="149">
        <f t="shared" si="93"/>
        <v>4986.1267948800005</v>
      </c>
      <c r="Q111" s="279">
        <f t="shared" si="94"/>
        <v>997.22535897600005</v>
      </c>
      <c r="R111" s="50"/>
      <c r="S111" s="463"/>
    </row>
    <row r="112" spans="1:19" s="49" customFormat="1" ht="25.5">
      <c r="A112" s="475"/>
      <c r="B112" s="502" t="s">
        <v>3511</v>
      </c>
      <c r="C112" s="81" t="s">
        <v>3689</v>
      </c>
      <c r="D112" s="48" t="s">
        <v>4</v>
      </c>
      <c r="E112" s="32">
        <v>6</v>
      </c>
      <c r="F112" s="31">
        <v>3.47</v>
      </c>
      <c r="G112" s="53">
        <v>300</v>
      </c>
      <c r="H112" s="53">
        <v>60</v>
      </c>
      <c r="I112" s="83">
        <v>1</v>
      </c>
      <c r="J112" s="83">
        <v>679.94723328000009</v>
      </c>
      <c r="K112" s="33">
        <f t="shared" si="71"/>
        <v>0</v>
      </c>
      <c r="L112" s="819">
        <f t="shared" si="69"/>
        <v>679.94723328000009</v>
      </c>
      <c r="M112" s="289">
        <f t="shared" ref="M112:M114" si="130">L112*1.7</f>
        <v>1155.9102965760001</v>
      </c>
      <c r="N112" s="149">
        <f t="shared" si="115"/>
        <v>3399.7361664000005</v>
      </c>
      <c r="O112" s="149">
        <f t="shared" si="92"/>
        <v>3535.7256130560004</v>
      </c>
      <c r="P112" s="149">
        <f t="shared" si="93"/>
        <v>6119.5250995200004</v>
      </c>
      <c r="Q112" s="279">
        <f t="shared" si="94"/>
        <v>1223.9050199040003</v>
      </c>
      <c r="R112" s="50"/>
      <c r="S112" s="463"/>
    </row>
    <row r="113" spans="1:19" s="49" customFormat="1" ht="25.5">
      <c r="A113" s="475"/>
      <c r="B113" s="502" t="s">
        <v>3512</v>
      </c>
      <c r="C113" s="81" t="s">
        <v>3690</v>
      </c>
      <c r="D113" s="48" t="s">
        <v>4</v>
      </c>
      <c r="E113" s="32">
        <v>6</v>
      </c>
      <c r="F113" s="31">
        <v>4.1399999999999997</v>
      </c>
      <c r="G113" s="53">
        <v>300</v>
      </c>
      <c r="H113" s="53">
        <v>60</v>
      </c>
      <c r="I113" s="83">
        <v>1.2</v>
      </c>
      <c r="J113" s="83">
        <v>911.25329343999999</v>
      </c>
      <c r="K113" s="33">
        <f t="shared" si="71"/>
        <v>0</v>
      </c>
      <c r="L113" s="819">
        <f t="shared" si="69"/>
        <v>911.25329343999999</v>
      </c>
      <c r="M113" s="289">
        <f t="shared" si="130"/>
        <v>1549.1305988479999</v>
      </c>
      <c r="N113" s="149">
        <f t="shared" si="115"/>
        <v>4556.2664672000001</v>
      </c>
      <c r="O113" s="149">
        <f t="shared" si="92"/>
        <v>4738.517125888</v>
      </c>
      <c r="P113" s="149">
        <f t="shared" si="93"/>
        <v>8201.2796409599996</v>
      </c>
      <c r="Q113" s="279">
        <f t="shared" si="94"/>
        <v>1640.2559281920001</v>
      </c>
      <c r="R113" s="50"/>
      <c r="S113" s="463"/>
    </row>
    <row r="114" spans="1:19" s="49" customFormat="1" ht="25.5">
      <c r="A114" s="475"/>
      <c r="B114" s="502" t="s">
        <v>3513</v>
      </c>
      <c r="C114" s="81" t="s">
        <v>3691</v>
      </c>
      <c r="D114" s="48" t="s">
        <v>4</v>
      </c>
      <c r="E114" s="32">
        <v>6</v>
      </c>
      <c r="F114" s="31">
        <v>5.16</v>
      </c>
      <c r="G114" s="53">
        <v>300</v>
      </c>
      <c r="H114" s="53">
        <v>60</v>
      </c>
      <c r="I114" s="83">
        <v>1.5</v>
      </c>
      <c r="J114" s="83">
        <v>1215.739392</v>
      </c>
      <c r="K114" s="33">
        <f t="shared" si="71"/>
        <v>0</v>
      </c>
      <c r="L114" s="819">
        <f t="shared" si="69"/>
        <v>1215.739392</v>
      </c>
      <c r="M114" s="289">
        <f t="shared" si="130"/>
        <v>2066.7569663999998</v>
      </c>
      <c r="N114" s="149">
        <f t="shared" si="115"/>
        <v>6078.6969599999993</v>
      </c>
      <c r="O114" s="149">
        <f t="shared" si="92"/>
        <v>6321.8448384000003</v>
      </c>
      <c r="P114" s="149">
        <f t="shared" si="93"/>
        <v>10941.654527999999</v>
      </c>
      <c r="Q114" s="279">
        <f t="shared" si="94"/>
        <v>2188.3309055999998</v>
      </c>
      <c r="R114" s="50"/>
      <c r="S114" s="463"/>
    </row>
    <row r="115" spans="1:19" s="49" customFormat="1" ht="25.5">
      <c r="A115" s="475"/>
      <c r="B115" s="502" t="s">
        <v>4230</v>
      </c>
      <c r="C115" s="81" t="s">
        <v>4182</v>
      </c>
      <c r="D115" s="48" t="s">
        <v>4</v>
      </c>
      <c r="E115" s="32">
        <v>6</v>
      </c>
      <c r="F115" s="31">
        <v>6.85</v>
      </c>
      <c r="G115" s="53">
        <v>300</v>
      </c>
      <c r="H115" s="53">
        <v>60</v>
      </c>
      <c r="I115" s="83">
        <v>2</v>
      </c>
      <c r="J115" s="83">
        <v>1703.2512000000002</v>
      </c>
      <c r="K115" s="33">
        <f t="shared" si="71"/>
        <v>0</v>
      </c>
      <c r="L115" s="819">
        <f t="shared" ref="L115" si="131">J115*(1-K115)</f>
        <v>1703.2512000000002</v>
      </c>
      <c r="M115" s="289">
        <f t="shared" ref="M115" si="132">L115*1.7</f>
        <v>2895.5270400000004</v>
      </c>
      <c r="N115" s="149">
        <f t="shared" ref="N115" si="133">L115*5</f>
        <v>8516.2560000000012</v>
      </c>
      <c r="O115" s="149">
        <f t="shared" ref="O115" si="134">L115*5.2</f>
        <v>8856.9062400000003</v>
      </c>
      <c r="P115" s="149">
        <f t="shared" ref="P115" si="135">L115*9</f>
        <v>15329.260800000002</v>
      </c>
      <c r="Q115" s="279">
        <f t="shared" ref="Q115" si="136">L115*1.8</f>
        <v>3065.8521600000004</v>
      </c>
      <c r="R115" s="50"/>
      <c r="S115" s="463"/>
    </row>
    <row r="116" spans="1:19" s="49" customFormat="1" ht="25.5">
      <c r="A116" s="475"/>
      <c r="B116" s="502" t="s">
        <v>3514</v>
      </c>
      <c r="C116" s="81" t="s">
        <v>3692</v>
      </c>
      <c r="D116" s="48" t="s">
        <v>4</v>
      </c>
      <c r="E116" s="32">
        <v>6</v>
      </c>
      <c r="F116" s="31">
        <v>2.5449999999999999</v>
      </c>
      <c r="G116" s="53">
        <v>300</v>
      </c>
      <c r="H116" s="53">
        <v>70</v>
      </c>
      <c r="I116" s="83">
        <v>0.7</v>
      </c>
      <c r="J116" s="83">
        <v>579.63444224</v>
      </c>
      <c r="K116" s="33">
        <f t="shared" si="71"/>
        <v>0</v>
      </c>
      <c r="L116" s="819">
        <f t="shared" si="69"/>
        <v>579.63444224</v>
      </c>
      <c r="M116" s="289" t="s">
        <v>521</v>
      </c>
      <c r="N116" s="149">
        <f t="shared" si="115"/>
        <v>2898.1722111999998</v>
      </c>
      <c r="O116" s="149">
        <f t="shared" si="92"/>
        <v>3014.099099648</v>
      </c>
      <c r="P116" s="149">
        <f t="shared" si="93"/>
        <v>5216.7099801599998</v>
      </c>
      <c r="Q116" s="279">
        <f t="shared" si="94"/>
        <v>1043.341996032</v>
      </c>
      <c r="R116" s="50"/>
      <c r="S116" s="463"/>
    </row>
    <row r="117" spans="1:19" s="49" customFormat="1" ht="25.5">
      <c r="A117" s="475"/>
      <c r="B117" s="502" t="s">
        <v>3515</v>
      </c>
      <c r="C117" s="81" t="s">
        <v>3693</v>
      </c>
      <c r="D117" s="48" t="s">
        <v>4</v>
      </c>
      <c r="E117" s="32">
        <v>6</v>
      </c>
      <c r="F117" s="31">
        <v>3.6150000000000002</v>
      </c>
      <c r="G117" s="53">
        <v>300</v>
      </c>
      <c r="H117" s="53">
        <v>70</v>
      </c>
      <c r="I117" s="83">
        <v>1</v>
      </c>
      <c r="J117" s="83">
        <v>711.39229056000011</v>
      </c>
      <c r="K117" s="33">
        <f t="shared" si="71"/>
        <v>0</v>
      </c>
      <c r="L117" s="819">
        <f t="shared" si="69"/>
        <v>711.39229056000011</v>
      </c>
      <c r="M117" s="289">
        <f t="shared" ref="M117:M119" si="137">L117*1.7</f>
        <v>1209.3668939520001</v>
      </c>
      <c r="N117" s="149">
        <f t="shared" si="115"/>
        <v>3556.9614528000006</v>
      </c>
      <c r="O117" s="149">
        <f t="shared" si="92"/>
        <v>3699.2399109120006</v>
      </c>
      <c r="P117" s="149">
        <f t="shared" si="93"/>
        <v>6402.5306150400011</v>
      </c>
      <c r="Q117" s="279">
        <f t="shared" si="94"/>
        <v>1280.5061230080003</v>
      </c>
      <c r="R117" s="50"/>
      <c r="S117" s="463"/>
    </row>
    <row r="118" spans="1:19" s="49" customFormat="1" ht="25.5">
      <c r="A118" s="475"/>
      <c r="B118" s="502" t="s">
        <v>3516</v>
      </c>
      <c r="C118" s="81" t="s">
        <v>3694</v>
      </c>
      <c r="D118" s="48" t="s">
        <v>4</v>
      </c>
      <c r="E118" s="32">
        <v>6</v>
      </c>
      <c r="F118" s="31">
        <v>4.32</v>
      </c>
      <c r="G118" s="53">
        <v>300</v>
      </c>
      <c r="H118" s="53">
        <v>70</v>
      </c>
      <c r="I118" s="83">
        <v>1.2</v>
      </c>
      <c r="J118" s="83">
        <v>953.40245952000009</v>
      </c>
      <c r="K118" s="33">
        <f t="shared" si="71"/>
        <v>0</v>
      </c>
      <c r="L118" s="819">
        <f t="shared" si="69"/>
        <v>953.40245952000009</v>
      </c>
      <c r="M118" s="289">
        <f t="shared" si="137"/>
        <v>1620.7841811840001</v>
      </c>
      <c r="N118" s="149">
        <f t="shared" si="115"/>
        <v>4767.0122976000002</v>
      </c>
      <c r="O118" s="149">
        <f t="shared" si="92"/>
        <v>4957.6927895040008</v>
      </c>
      <c r="P118" s="149">
        <f t="shared" si="93"/>
        <v>8580.6221356800015</v>
      </c>
      <c r="Q118" s="279">
        <f t="shared" si="94"/>
        <v>1716.1244271360001</v>
      </c>
      <c r="R118" s="50"/>
      <c r="S118" s="463"/>
    </row>
    <row r="119" spans="1:19" s="49" customFormat="1" ht="25.5">
      <c r="A119" s="475"/>
      <c r="B119" s="502" t="s">
        <v>3517</v>
      </c>
      <c r="C119" s="81" t="s">
        <v>3695</v>
      </c>
      <c r="D119" s="48" t="s">
        <v>4</v>
      </c>
      <c r="E119" s="32">
        <v>6</v>
      </c>
      <c r="F119" s="31">
        <v>5.39</v>
      </c>
      <c r="G119" s="53">
        <v>300</v>
      </c>
      <c r="H119" s="53">
        <v>70</v>
      </c>
      <c r="I119" s="83">
        <v>1.5</v>
      </c>
      <c r="J119" s="83">
        <v>1272.0207359999999</v>
      </c>
      <c r="K119" s="33">
        <f t="shared" si="71"/>
        <v>0</v>
      </c>
      <c r="L119" s="819">
        <f t="shared" si="69"/>
        <v>1272.0207359999999</v>
      </c>
      <c r="M119" s="289">
        <f t="shared" si="137"/>
        <v>2162.4352512</v>
      </c>
      <c r="N119" s="149">
        <f t="shared" si="115"/>
        <v>6360.1036800000002</v>
      </c>
      <c r="O119" s="149">
        <f t="shared" si="92"/>
        <v>6614.5078272000001</v>
      </c>
      <c r="P119" s="149">
        <f t="shared" si="93"/>
        <v>11448.186624</v>
      </c>
      <c r="Q119" s="279">
        <f t="shared" si="94"/>
        <v>2289.6373248</v>
      </c>
      <c r="R119" s="50"/>
      <c r="S119" s="463"/>
    </row>
    <row r="120" spans="1:19" s="49" customFormat="1" ht="25.5">
      <c r="A120" s="475"/>
      <c r="B120" s="502" t="s">
        <v>4231</v>
      </c>
      <c r="C120" s="81" t="s">
        <v>4183</v>
      </c>
      <c r="D120" s="48" t="s">
        <v>4</v>
      </c>
      <c r="E120" s="32">
        <v>6</v>
      </c>
      <c r="F120" s="31">
        <v>7.16</v>
      </c>
      <c r="G120" s="53">
        <v>300</v>
      </c>
      <c r="H120" s="53">
        <v>70</v>
      </c>
      <c r="I120" s="83">
        <v>2</v>
      </c>
      <c r="J120" s="83">
        <v>1781.2032000000002</v>
      </c>
      <c r="K120" s="33">
        <f t="shared" si="71"/>
        <v>0</v>
      </c>
      <c r="L120" s="819">
        <f t="shared" ref="L120" si="138">J120*(1-K120)</f>
        <v>1781.2032000000002</v>
      </c>
      <c r="M120" s="289">
        <f t="shared" ref="M120" si="139">L120*1.7</f>
        <v>3028.0454400000003</v>
      </c>
      <c r="N120" s="149">
        <f t="shared" ref="N120" si="140">L120*5</f>
        <v>8906.0160000000014</v>
      </c>
      <c r="O120" s="149">
        <f t="shared" ref="O120" si="141">L120*5.2</f>
        <v>9262.2566400000014</v>
      </c>
      <c r="P120" s="149">
        <f t="shared" ref="P120" si="142">L120*9</f>
        <v>16030.828800000001</v>
      </c>
      <c r="Q120" s="279">
        <f t="shared" ref="Q120" si="143">L120*1.8</f>
        <v>3206.1657600000003</v>
      </c>
      <c r="R120" s="50"/>
      <c r="S120" s="463"/>
    </row>
    <row r="121" spans="1:19" s="49" customFormat="1" ht="25.5">
      <c r="A121" s="475"/>
      <c r="B121" s="502" t="s">
        <v>3518</v>
      </c>
      <c r="C121" s="81" t="s">
        <v>3696</v>
      </c>
      <c r="D121" s="48" t="s">
        <v>4</v>
      </c>
      <c r="E121" s="32">
        <v>6</v>
      </c>
      <c r="F121" s="31">
        <v>2.65</v>
      </c>
      <c r="G121" s="53">
        <v>300</v>
      </c>
      <c r="H121" s="53">
        <v>80</v>
      </c>
      <c r="I121" s="83">
        <v>0.7</v>
      </c>
      <c r="J121" s="83">
        <v>608.45212736000008</v>
      </c>
      <c r="K121" s="33">
        <f t="shared" si="71"/>
        <v>0</v>
      </c>
      <c r="L121" s="819">
        <f t="shared" si="69"/>
        <v>608.45212736000008</v>
      </c>
      <c r="M121" s="289" t="s">
        <v>521</v>
      </c>
      <c r="N121" s="149">
        <f t="shared" si="115"/>
        <v>3042.2606368000006</v>
      </c>
      <c r="O121" s="149">
        <f t="shared" si="92"/>
        <v>3163.9510622720004</v>
      </c>
      <c r="P121" s="149">
        <f t="shared" si="93"/>
        <v>5476.0691462400009</v>
      </c>
      <c r="Q121" s="279">
        <f t="shared" si="94"/>
        <v>1095.2138292480001</v>
      </c>
      <c r="R121" s="50"/>
      <c r="S121" s="463"/>
    </row>
    <row r="122" spans="1:19" s="49" customFormat="1" ht="25.5">
      <c r="A122" s="475"/>
      <c r="B122" s="502" t="s">
        <v>3519</v>
      </c>
      <c r="C122" s="81" t="s">
        <v>3697</v>
      </c>
      <c r="D122" s="48" t="s">
        <v>4</v>
      </c>
      <c r="E122" s="32">
        <v>6</v>
      </c>
      <c r="F122" s="31">
        <v>3.76</v>
      </c>
      <c r="G122" s="53">
        <v>300</v>
      </c>
      <c r="H122" s="53">
        <v>80</v>
      </c>
      <c r="I122" s="83">
        <v>1</v>
      </c>
      <c r="J122" s="83">
        <v>746.75755391999996</v>
      </c>
      <c r="K122" s="33">
        <f t="shared" si="71"/>
        <v>0</v>
      </c>
      <c r="L122" s="819">
        <f t="shared" si="69"/>
        <v>746.75755391999996</v>
      </c>
      <c r="M122" s="289">
        <f t="shared" ref="M122:M124" si="144">L122*1.7</f>
        <v>1269.4878416639999</v>
      </c>
      <c r="N122" s="149">
        <f t="shared" si="115"/>
        <v>3733.7877695999996</v>
      </c>
      <c r="O122" s="149">
        <f t="shared" si="92"/>
        <v>3883.1392803839999</v>
      </c>
      <c r="P122" s="149">
        <f t="shared" si="93"/>
        <v>6720.8179852799994</v>
      </c>
      <c r="Q122" s="279">
        <f t="shared" si="94"/>
        <v>1344.1635970560001</v>
      </c>
      <c r="R122" s="50"/>
      <c r="S122" s="463"/>
    </row>
    <row r="123" spans="1:19" s="49" customFormat="1" ht="25.5">
      <c r="A123" s="475"/>
      <c r="B123" s="502" t="s">
        <v>3520</v>
      </c>
      <c r="C123" s="81" t="s">
        <v>3698</v>
      </c>
      <c r="D123" s="48" t="s">
        <v>4</v>
      </c>
      <c r="E123" s="32">
        <v>6</v>
      </c>
      <c r="F123" s="31">
        <v>4.5</v>
      </c>
      <c r="G123" s="53">
        <v>300</v>
      </c>
      <c r="H123" s="53">
        <v>80</v>
      </c>
      <c r="I123" s="83">
        <v>1.2</v>
      </c>
      <c r="J123" s="83">
        <v>1000.8063699200001</v>
      </c>
      <c r="K123" s="33">
        <f t="shared" si="71"/>
        <v>0</v>
      </c>
      <c r="L123" s="819">
        <f t="shared" si="69"/>
        <v>1000.8063699200001</v>
      </c>
      <c r="M123" s="289">
        <f t="shared" si="144"/>
        <v>1701.370828864</v>
      </c>
      <c r="N123" s="149">
        <f t="shared" si="115"/>
        <v>5004.0318496</v>
      </c>
      <c r="O123" s="149">
        <f t="shared" si="92"/>
        <v>5204.1931235840002</v>
      </c>
      <c r="P123" s="149">
        <f t="shared" si="93"/>
        <v>9007.2573292800007</v>
      </c>
      <c r="Q123" s="279">
        <f t="shared" si="94"/>
        <v>1801.4514658560001</v>
      </c>
      <c r="R123" s="50"/>
      <c r="S123" s="463"/>
    </row>
    <row r="124" spans="1:19" s="49" customFormat="1" ht="25.5">
      <c r="A124" s="475"/>
      <c r="B124" s="502" t="s">
        <v>3521</v>
      </c>
      <c r="C124" s="81" t="s">
        <v>3699</v>
      </c>
      <c r="D124" s="48" t="s">
        <v>4</v>
      </c>
      <c r="E124" s="32">
        <v>6</v>
      </c>
      <c r="F124" s="31">
        <v>5.62</v>
      </c>
      <c r="G124" s="53">
        <v>300</v>
      </c>
      <c r="H124" s="53">
        <v>80</v>
      </c>
      <c r="I124" s="83">
        <v>1.5</v>
      </c>
      <c r="J124" s="83">
        <v>1328.3020800000002</v>
      </c>
      <c r="K124" s="33">
        <f t="shared" si="71"/>
        <v>0</v>
      </c>
      <c r="L124" s="819">
        <f t="shared" si="69"/>
        <v>1328.3020800000002</v>
      </c>
      <c r="M124" s="289">
        <f t="shared" si="144"/>
        <v>2258.1135360000003</v>
      </c>
      <c r="N124" s="149">
        <f t="shared" si="115"/>
        <v>6641.510400000001</v>
      </c>
      <c r="O124" s="149">
        <f t="shared" si="92"/>
        <v>6907.1708160000007</v>
      </c>
      <c r="P124" s="149">
        <f t="shared" si="93"/>
        <v>11954.718720000001</v>
      </c>
      <c r="Q124" s="279">
        <f t="shared" si="94"/>
        <v>2390.9437440000002</v>
      </c>
      <c r="R124" s="50"/>
      <c r="S124" s="463"/>
    </row>
    <row r="125" spans="1:19" s="49" customFormat="1" ht="25.5">
      <c r="A125" s="475"/>
      <c r="B125" s="502" t="s">
        <v>4232</v>
      </c>
      <c r="C125" s="81" t="s">
        <v>4228</v>
      </c>
      <c r="D125" s="48" t="s">
        <v>4</v>
      </c>
      <c r="E125" s="32">
        <v>6</v>
      </c>
      <c r="F125" s="31">
        <v>7.48</v>
      </c>
      <c r="G125" s="53">
        <v>300</v>
      </c>
      <c r="H125" s="53">
        <v>80</v>
      </c>
      <c r="I125" s="83">
        <v>2</v>
      </c>
      <c r="J125" s="83">
        <v>1860.4544000000001</v>
      </c>
      <c r="K125" s="33">
        <f t="shared" si="71"/>
        <v>0</v>
      </c>
      <c r="L125" s="819">
        <f t="shared" ref="L125" si="145">J125*(1-K125)</f>
        <v>1860.4544000000001</v>
      </c>
      <c r="M125" s="289">
        <f t="shared" ref="M125" si="146">L125*1.7</f>
        <v>3162.7724800000001</v>
      </c>
      <c r="N125" s="149">
        <f t="shared" ref="N125" si="147">L125*5</f>
        <v>9302.2720000000008</v>
      </c>
      <c r="O125" s="149">
        <f t="shared" ref="O125" si="148">L125*5.2</f>
        <v>9674.3628800000006</v>
      </c>
      <c r="P125" s="149">
        <f t="shared" ref="P125" si="149">L125*9</f>
        <v>16744.089599999999</v>
      </c>
      <c r="Q125" s="279">
        <f t="shared" ref="Q125" si="150">L125*1.8</f>
        <v>3348.8179200000004</v>
      </c>
      <c r="R125" s="50"/>
      <c r="S125" s="463"/>
    </row>
    <row r="126" spans="1:19" s="268" customFormat="1" ht="13.5" customHeight="1">
      <c r="A126" s="476"/>
      <c r="B126" s="501" t="s">
        <v>3522</v>
      </c>
      <c r="C126" s="825" t="s">
        <v>3700</v>
      </c>
      <c r="D126" s="48" t="s">
        <v>4</v>
      </c>
      <c r="E126" s="32">
        <v>6</v>
      </c>
      <c r="F126" s="31">
        <v>2.87</v>
      </c>
      <c r="G126" s="53">
        <v>300</v>
      </c>
      <c r="H126" s="53">
        <v>100</v>
      </c>
      <c r="I126" s="83">
        <v>0.7</v>
      </c>
      <c r="J126" s="83">
        <v>613.54720000000009</v>
      </c>
      <c r="K126" s="33">
        <f t="shared" si="71"/>
        <v>0</v>
      </c>
      <c r="L126" s="819">
        <f t="shared" si="69"/>
        <v>613.54720000000009</v>
      </c>
      <c r="M126" s="289" t="s">
        <v>521</v>
      </c>
      <c r="N126" s="149">
        <f t="shared" si="115"/>
        <v>3067.7360000000003</v>
      </c>
      <c r="O126" s="149">
        <f t="shared" si="92"/>
        <v>3190.4454400000004</v>
      </c>
      <c r="P126" s="149">
        <f t="shared" si="93"/>
        <v>5521.9248000000007</v>
      </c>
      <c r="Q126" s="279">
        <f t="shared" si="94"/>
        <v>1104.3849600000001</v>
      </c>
      <c r="R126" s="434"/>
      <c r="S126" s="477"/>
    </row>
    <row r="127" spans="1:19" s="268" customFormat="1" ht="25.5">
      <c r="A127" s="476"/>
      <c r="B127" s="501" t="s">
        <v>3523</v>
      </c>
      <c r="C127" s="81" t="s">
        <v>3701</v>
      </c>
      <c r="D127" s="48" t="s">
        <v>4</v>
      </c>
      <c r="E127" s="32">
        <v>6</v>
      </c>
      <c r="F127" s="31">
        <v>4.08</v>
      </c>
      <c r="G127" s="53">
        <v>300</v>
      </c>
      <c r="H127" s="53">
        <v>100</v>
      </c>
      <c r="I127" s="83">
        <v>1</v>
      </c>
      <c r="J127" s="83">
        <v>753.00332800000012</v>
      </c>
      <c r="K127" s="33">
        <f t="shared" si="71"/>
        <v>0</v>
      </c>
      <c r="L127" s="819">
        <f t="shared" si="69"/>
        <v>753.00332800000012</v>
      </c>
      <c r="M127" s="289">
        <f t="shared" ref="M127:M129" si="151">L127*1.7</f>
        <v>1280.1056576000001</v>
      </c>
      <c r="N127" s="149">
        <f t="shared" si="115"/>
        <v>3765.0166400000007</v>
      </c>
      <c r="O127" s="149">
        <f t="shared" si="92"/>
        <v>3915.6173056000007</v>
      </c>
      <c r="P127" s="149">
        <f t="shared" si="93"/>
        <v>6777.0299520000008</v>
      </c>
      <c r="Q127" s="279">
        <f t="shared" si="94"/>
        <v>1355.4059904000003</v>
      </c>
      <c r="R127" s="434"/>
      <c r="S127" s="477"/>
    </row>
    <row r="128" spans="1:19" s="268" customFormat="1" ht="25.5">
      <c r="A128" s="476"/>
      <c r="B128" s="501" t="s">
        <v>3524</v>
      </c>
      <c r="C128" s="81" t="s">
        <v>3702</v>
      </c>
      <c r="D128" s="48" t="s">
        <v>4</v>
      </c>
      <c r="E128" s="32">
        <v>6</v>
      </c>
      <c r="F128" s="31">
        <v>4.9000000000000004</v>
      </c>
      <c r="G128" s="53">
        <v>300</v>
      </c>
      <c r="H128" s="53">
        <v>100</v>
      </c>
      <c r="I128" s="83">
        <v>1.2</v>
      </c>
      <c r="J128" s="83">
        <v>1009.166592</v>
      </c>
      <c r="K128" s="33">
        <f t="shared" si="71"/>
        <v>0</v>
      </c>
      <c r="L128" s="819">
        <f t="shared" si="69"/>
        <v>1009.166592</v>
      </c>
      <c r="M128" s="289">
        <f t="shared" si="151"/>
        <v>1715.5832064000001</v>
      </c>
      <c r="N128" s="149">
        <f t="shared" si="115"/>
        <v>5045.8329599999997</v>
      </c>
      <c r="O128" s="149">
        <f t="shared" si="92"/>
        <v>5247.6662784</v>
      </c>
      <c r="P128" s="149">
        <f t="shared" si="93"/>
        <v>9082.4993279999999</v>
      </c>
      <c r="Q128" s="279">
        <f t="shared" si="94"/>
        <v>1816.4998656</v>
      </c>
      <c r="R128" s="434"/>
      <c r="S128" s="477"/>
    </row>
    <row r="129" spans="1:19" s="268" customFormat="1" ht="25.5">
      <c r="A129" s="476"/>
      <c r="B129" s="501" t="s">
        <v>3525</v>
      </c>
      <c r="C129" s="81" t="s">
        <v>3703</v>
      </c>
      <c r="D129" s="48" t="s">
        <v>4</v>
      </c>
      <c r="E129" s="32">
        <v>6</v>
      </c>
      <c r="F129" s="31">
        <v>6.13</v>
      </c>
      <c r="G129" s="53">
        <v>300</v>
      </c>
      <c r="H129" s="53">
        <v>100</v>
      </c>
      <c r="I129" s="83">
        <v>1.5</v>
      </c>
      <c r="J129" s="83">
        <v>1440.8777599999999</v>
      </c>
      <c r="K129" s="33">
        <f t="shared" si="71"/>
        <v>0</v>
      </c>
      <c r="L129" s="819">
        <f t="shared" si="69"/>
        <v>1440.8777599999999</v>
      </c>
      <c r="M129" s="289">
        <f t="shared" si="151"/>
        <v>2449.4921919999997</v>
      </c>
      <c r="N129" s="149">
        <f t="shared" si="115"/>
        <v>7204.3887999999988</v>
      </c>
      <c r="O129" s="149">
        <f t="shared" si="92"/>
        <v>7492.5643519999994</v>
      </c>
      <c r="P129" s="149">
        <f t="shared" si="93"/>
        <v>12967.899839999998</v>
      </c>
      <c r="Q129" s="279">
        <f t="shared" si="94"/>
        <v>2593.579968</v>
      </c>
      <c r="R129" s="434"/>
      <c r="S129" s="477"/>
    </row>
    <row r="130" spans="1:19" s="268" customFormat="1" ht="25.5">
      <c r="A130" s="476"/>
      <c r="B130" s="502" t="s">
        <v>4233</v>
      </c>
      <c r="C130" s="81" t="s">
        <v>4229</v>
      </c>
      <c r="D130" s="48" t="s">
        <v>4</v>
      </c>
      <c r="E130" s="32">
        <v>6</v>
      </c>
      <c r="F130" s="31">
        <v>8.18</v>
      </c>
      <c r="G130" s="53">
        <v>300</v>
      </c>
      <c r="H130" s="53">
        <v>100</v>
      </c>
      <c r="I130" s="83">
        <v>2</v>
      </c>
      <c r="J130" s="83">
        <v>2017.6576</v>
      </c>
      <c r="K130" s="33">
        <f t="shared" si="71"/>
        <v>0</v>
      </c>
      <c r="L130" s="819">
        <f t="shared" ref="L130" si="152">J130*(1-K130)</f>
        <v>2017.6576</v>
      </c>
      <c r="M130" s="289">
        <f t="shared" ref="M130" si="153">L130*1.7</f>
        <v>3430.0179199999998</v>
      </c>
      <c r="N130" s="149">
        <f t="shared" ref="N130" si="154">L130*5</f>
        <v>10088.288</v>
      </c>
      <c r="O130" s="149">
        <f t="shared" ref="O130" si="155">L130*5.2</f>
        <v>10491.819520000001</v>
      </c>
      <c r="P130" s="149">
        <f t="shared" ref="P130" si="156">L130*9</f>
        <v>18158.918399999999</v>
      </c>
      <c r="Q130" s="279">
        <f t="shared" ref="Q130" si="157">L130*1.8</f>
        <v>3631.78368</v>
      </c>
      <c r="R130" s="434"/>
      <c r="S130" s="477"/>
    </row>
    <row r="131" spans="1:19" s="49" customFormat="1" ht="25.5">
      <c r="A131" s="475"/>
      <c r="B131" s="502" t="s">
        <v>3526</v>
      </c>
      <c r="C131" s="81" t="s">
        <v>3704</v>
      </c>
      <c r="D131" s="48" t="s">
        <v>4</v>
      </c>
      <c r="E131" s="32">
        <v>6</v>
      </c>
      <c r="F131" s="31">
        <v>3.4</v>
      </c>
      <c r="G131" s="53">
        <v>300</v>
      </c>
      <c r="H131" s="53">
        <v>150</v>
      </c>
      <c r="I131" s="83">
        <v>0.7</v>
      </c>
      <c r="J131" s="83">
        <v>976.88147200000003</v>
      </c>
      <c r="K131" s="33">
        <f t="shared" si="71"/>
        <v>0</v>
      </c>
      <c r="L131" s="819">
        <f t="shared" si="69"/>
        <v>976.88147200000003</v>
      </c>
      <c r="M131" s="289" t="s">
        <v>521</v>
      </c>
      <c r="N131" s="149">
        <f t="shared" si="115"/>
        <v>4884.4073600000002</v>
      </c>
      <c r="O131" s="149">
        <f t="shared" si="92"/>
        <v>5079.7836544000002</v>
      </c>
      <c r="P131" s="149">
        <f t="shared" si="93"/>
        <v>8791.9332480000012</v>
      </c>
      <c r="Q131" s="279">
        <f t="shared" si="94"/>
        <v>1758.3866496000001</v>
      </c>
      <c r="R131" s="50"/>
      <c r="S131" s="463"/>
    </row>
    <row r="132" spans="1:19" s="49" customFormat="1" ht="25.5">
      <c r="A132" s="475"/>
      <c r="B132" s="502" t="s">
        <v>3527</v>
      </c>
      <c r="C132" s="81" t="s">
        <v>3705</v>
      </c>
      <c r="D132" s="48" t="s">
        <v>4</v>
      </c>
      <c r="E132" s="32">
        <v>6</v>
      </c>
      <c r="F132" s="31">
        <v>4.8499999999999996</v>
      </c>
      <c r="G132" s="53">
        <v>300</v>
      </c>
      <c r="H132" s="53">
        <v>150</v>
      </c>
      <c r="I132" s="83">
        <v>1</v>
      </c>
      <c r="J132" s="83">
        <v>1198.9277440000001</v>
      </c>
      <c r="K132" s="33">
        <f t="shared" si="71"/>
        <v>0</v>
      </c>
      <c r="L132" s="819">
        <f t="shared" si="69"/>
        <v>1198.9277440000001</v>
      </c>
      <c r="M132" s="289">
        <f t="shared" ref="M132:M134" si="158">L132*1.7</f>
        <v>2038.1771648000001</v>
      </c>
      <c r="N132" s="149">
        <f t="shared" si="115"/>
        <v>5994.6387200000008</v>
      </c>
      <c r="O132" s="149">
        <f t="shared" si="92"/>
        <v>6234.4242688000004</v>
      </c>
      <c r="P132" s="149">
        <f t="shared" si="93"/>
        <v>10790.349696000001</v>
      </c>
      <c r="Q132" s="279">
        <f t="shared" si="94"/>
        <v>2158.0699392000001</v>
      </c>
      <c r="R132" s="50"/>
      <c r="S132" s="463"/>
    </row>
    <row r="133" spans="1:19" s="49" customFormat="1" ht="25.5">
      <c r="A133" s="475"/>
      <c r="B133" s="502" t="s">
        <v>3528</v>
      </c>
      <c r="C133" s="81" t="s">
        <v>3706</v>
      </c>
      <c r="D133" s="48" t="s">
        <v>4</v>
      </c>
      <c r="E133" s="32">
        <v>6</v>
      </c>
      <c r="F133" s="31">
        <v>5.81</v>
      </c>
      <c r="G133" s="53">
        <v>300</v>
      </c>
      <c r="H133" s="53">
        <v>150</v>
      </c>
      <c r="I133" s="83">
        <v>1.2</v>
      </c>
      <c r="J133" s="83">
        <v>1606.7985920000001</v>
      </c>
      <c r="K133" s="33">
        <f t="shared" si="71"/>
        <v>0</v>
      </c>
      <c r="L133" s="819">
        <f t="shared" si="69"/>
        <v>1606.7985920000001</v>
      </c>
      <c r="M133" s="289">
        <f t="shared" si="158"/>
        <v>2731.5576064000002</v>
      </c>
      <c r="N133" s="149">
        <f t="shared" si="115"/>
        <v>8033.9929600000005</v>
      </c>
      <c r="O133" s="149">
        <f t="shared" si="92"/>
        <v>8355.3526784000005</v>
      </c>
      <c r="P133" s="149">
        <f t="shared" si="93"/>
        <v>14461.187328</v>
      </c>
      <c r="Q133" s="279">
        <f t="shared" si="94"/>
        <v>2892.2374656000002</v>
      </c>
      <c r="R133" s="50"/>
      <c r="S133" s="463"/>
    </row>
    <row r="134" spans="1:19" s="49" customFormat="1" ht="25.5">
      <c r="A134" s="475"/>
      <c r="B134" s="502" t="s">
        <v>3529</v>
      </c>
      <c r="C134" s="81" t="s">
        <v>3707</v>
      </c>
      <c r="D134" s="48" t="s">
        <v>4</v>
      </c>
      <c r="E134" s="32">
        <v>6</v>
      </c>
      <c r="F134" s="31">
        <v>7.3</v>
      </c>
      <c r="G134" s="53">
        <v>300</v>
      </c>
      <c r="H134" s="53">
        <v>150</v>
      </c>
      <c r="I134" s="83">
        <v>1.5</v>
      </c>
      <c r="J134" s="83">
        <v>2026.2323199999998</v>
      </c>
      <c r="K134" s="33">
        <f t="shared" si="71"/>
        <v>0</v>
      </c>
      <c r="L134" s="819">
        <f t="shared" si="69"/>
        <v>2026.2323199999998</v>
      </c>
      <c r="M134" s="289">
        <f t="shared" si="158"/>
        <v>3444.5949439999995</v>
      </c>
      <c r="N134" s="149">
        <f t="shared" si="115"/>
        <v>10131.161599999999</v>
      </c>
      <c r="O134" s="149">
        <f t="shared" si="92"/>
        <v>10536.408063999999</v>
      </c>
      <c r="P134" s="149">
        <f t="shared" si="93"/>
        <v>18236.09088</v>
      </c>
      <c r="Q134" s="279">
        <f t="shared" si="94"/>
        <v>3647.2181759999999</v>
      </c>
      <c r="R134" s="50"/>
      <c r="S134" s="463"/>
    </row>
    <row r="135" spans="1:19" s="49" customFormat="1" ht="25.5">
      <c r="A135" s="475"/>
      <c r="B135" s="502" t="s">
        <v>4234</v>
      </c>
      <c r="C135" s="81" t="s">
        <v>4184</v>
      </c>
      <c r="D135" s="48" t="s">
        <v>4</v>
      </c>
      <c r="E135" s="32">
        <v>6</v>
      </c>
      <c r="F135" s="31">
        <v>9.75</v>
      </c>
      <c r="G135" s="53">
        <v>300</v>
      </c>
      <c r="H135" s="53">
        <v>150</v>
      </c>
      <c r="I135" s="83">
        <v>2</v>
      </c>
      <c r="J135" s="83">
        <v>2837.4528</v>
      </c>
      <c r="K135" s="33">
        <f t="shared" si="71"/>
        <v>0</v>
      </c>
      <c r="L135" s="819">
        <f t="shared" ref="L135" si="159">J135*(1-K135)</f>
        <v>2837.4528</v>
      </c>
      <c r="M135" s="289">
        <f t="shared" ref="M135" si="160">L135*1.7</f>
        <v>4823.6697599999998</v>
      </c>
      <c r="N135" s="149">
        <f t="shared" ref="N135" si="161">L135*5</f>
        <v>14187.263999999999</v>
      </c>
      <c r="O135" s="149">
        <f t="shared" ref="O135" si="162">L135*5.2</f>
        <v>14754.754560000001</v>
      </c>
      <c r="P135" s="149">
        <f t="shared" ref="P135" si="163">L135*9</f>
        <v>25537.075199999999</v>
      </c>
      <c r="Q135" s="279">
        <f t="shared" ref="Q135" si="164">L135*1.8</f>
        <v>5107.4150399999999</v>
      </c>
      <c r="R135" s="50"/>
      <c r="S135" s="463"/>
    </row>
    <row r="136" spans="1:19" s="49" customFormat="1" ht="25.5">
      <c r="A136" s="475"/>
      <c r="B136" s="502" t="s">
        <v>3530</v>
      </c>
      <c r="C136" s="81" t="s">
        <v>3708</v>
      </c>
      <c r="D136" s="48" t="s">
        <v>4</v>
      </c>
      <c r="E136" s="32">
        <v>6</v>
      </c>
      <c r="F136" s="31">
        <v>3.97</v>
      </c>
      <c r="G136" s="53">
        <v>300</v>
      </c>
      <c r="H136" s="53">
        <v>200</v>
      </c>
      <c r="I136" s="83">
        <v>0.7</v>
      </c>
      <c r="J136" s="83">
        <v>1136.501184</v>
      </c>
      <c r="K136" s="33">
        <f t="shared" si="71"/>
        <v>0</v>
      </c>
      <c r="L136" s="819">
        <f t="shared" ref="L136:L198" si="165">J136*(1-K136)</f>
        <v>1136.501184</v>
      </c>
      <c r="M136" s="289" t="s">
        <v>521</v>
      </c>
      <c r="N136" s="149">
        <f t="shared" si="115"/>
        <v>5682.5059199999996</v>
      </c>
      <c r="O136" s="149">
        <f t="shared" si="92"/>
        <v>5909.8061568000003</v>
      </c>
      <c r="P136" s="149">
        <f t="shared" si="93"/>
        <v>10228.510656</v>
      </c>
      <c r="Q136" s="279">
        <f t="shared" si="94"/>
        <v>2045.7021311999999</v>
      </c>
      <c r="R136" s="50"/>
      <c r="S136" s="463"/>
    </row>
    <row r="137" spans="1:19" s="49" customFormat="1" ht="25.5">
      <c r="A137" s="475"/>
      <c r="B137" s="502" t="s">
        <v>3531</v>
      </c>
      <c r="C137" s="81" t="s">
        <v>3709</v>
      </c>
      <c r="D137" s="48" t="s">
        <v>4</v>
      </c>
      <c r="E137" s="32">
        <v>6</v>
      </c>
      <c r="F137" s="31">
        <v>5.59</v>
      </c>
      <c r="G137" s="53">
        <v>300</v>
      </c>
      <c r="H137" s="53">
        <v>200</v>
      </c>
      <c r="I137" s="83">
        <v>1</v>
      </c>
      <c r="J137" s="83">
        <v>1394.8341119999998</v>
      </c>
      <c r="K137" s="33">
        <f t="shared" ref="K137:K200" si="166">K136</f>
        <v>0</v>
      </c>
      <c r="L137" s="819">
        <f t="shared" si="165"/>
        <v>1394.8341119999998</v>
      </c>
      <c r="M137" s="289">
        <f t="shared" ref="M137:M139" si="167">L137*1.7</f>
        <v>2371.2179903999995</v>
      </c>
      <c r="N137" s="149">
        <f t="shared" si="115"/>
        <v>6974.1705599999987</v>
      </c>
      <c r="O137" s="149">
        <f t="shared" si="92"/>
        <v>7253.1373823999993</v>
      </c>
      <c r="P137" s="149">
        <f t="shared" si="93"/>
        <v>12553.507007999999</v>
      </c>
      <c r="Q137" s="279">
        <f t="shared" si="94"/>
        <v>2510.7014015999998</v>
      </c>
      <c r="R137" s="50"/>
      <c r="S137" s="463"/>
    </row>
    <row r="138" spans="1:19" s="49" customFormat="1" ht="25.5">
      <c r="A138" s="475"/>
      <c r="B138" s="502" t="s">
        <v>3532</v>
      </c>
      <c r="C138" s="81" t="s">
        <v>3710</v>
      </c>
      <c r="D138" s="48" t="s">
        <v>4</v>
      </c>
      <c r="E138" s="32">
        <v>6</v>
      </c>
      <c r="F138" s="31">
        <v>6.8</v>
      </c>
      <c r="G138" s="53">
        <v>300</v>
      </c>
      <c r="H138" s="53">
        <v>200</v>
      </c>
      <c r="I138" s="83">
        <v>1.2</v>
      </c>
      <c r="J138" s="83">
        <v>1869.3409279999998</v>
      </c>
      <c r="K138" s="33">
        <f t="shared" si="166"/>
        <v>0</v>
      </c>
      <c r="L138" s="819">
        <f t="shared" si="165"/>
        <v>1869.3409279999998</v>
      </c>
      <c r="M138" s="289">
        <f t="shared" si="167"/>
        <v>3177.8795775999997</v>
      </c>
      <c r="N138" s="149">
        <f t="shared" si="115"/>
        <v>9346.7046399999999</v>
      </c>
      <c r="O138" s="149">
        <f t="shared" si="92"/>
        <v>9720.5728256000002</v>
      </c>
      <c r="P138" s="149">
        <f t="shared" si="93"/>
        <v>16824.068351999998</v>
      </c>
      <c r="Q138" s="279">
        <f t="shared" si="94"/>
        <v>3364.8136703999999</v>
      </c>
      <c r="R138" s="50"/>
      <c r="S138" s="463"/>
    </row>
    <row r="139" spans="1:19" s="49" customFormat="1" ht="25.5">
      <c r="A139" s="475"/>
      <c r="B139" s="502" t="s">
        <v>3533</v>
      </c>
      <c r="C139" s="81" t="s">
        <v>3711</v>
      </c>
      <c r="D139" s="48" t="s">
        <v>4</v>
      </c>
      <c r="E139" s="32">
        <v>6</v>
      </c>
      <c r="F139" s="31">
        <v>8.4</v>
      </c>
      <c r="G139" s="53">
        <v>300</v>
      </c>
      <c r="H139" s="53">
        <v>200</v>
      </c>
      <c r="I139" s="83">
        <v>1.5</v>
      </c>
      <c r="J139" s="83">
        <v>2357.3204479999999</v>
      </c>
      <c r="K139" s="33">
        <f t="shared" si="166"/>
        <v>0</v>
      </c>
      <c r="L139" s="819">
        <f t="shared" si="165"/>
        <v>2357.3204479999999</v>
      </c>
      <c r="M139" s="289">
        <f t="shared" si="167"/>
        <v>4007.4447615999998</v>
      </c>
      <c r="N139" s="149">
        <f t="shared" si="115"/>
        <v>11786.60224</v>
      </c>
      <c r="O139" s="149">
        <f t="shared" si="92"/>
        <v>12258.0663296</v>
      </c>
      <c r="P139" s="149">
        <f t="shared" si="93"/>
        <v>21215.884031999998</v>
      </c>
      <c r="Q139" s="279">
        <f t="shared" si="94"/>
        <v>4243.1768063999998</v>
      </c>
      <c r="R139" s="50"/>
      <c r="S139" s="463"/>
    </row>
    <row r="140" spans="1:19" s="49" customFormat="1" ht="25.5">
      <c r="A140" s="475"/>
      <c r="B140" s="502" t="s">
        <v>4235</v>
      </c>
      <c r="C140" s="81" t="s">
        <v>4185</v>
      </c>
      <c r="D140" s="48" t="s">
        <v>4</v>
      </c>
      <c r="E140" s="32">
        <v>6</v>
      </c>
      <c r="F140" s="31">
        <v>11.21</v>
      </c>
      <c r="G140" s="53">
        <v>300</v>
      </c>
      <c r="H140" s="53">
        <v>200</v>
      </c>
      <c r="I140" s="83">
        <v>2</v>
      </c>
      <c r="J140" s="83">
        <v>3301.2671999999998</v>
      </c>
      <c r="K140" s="33">
        <f t="shared" si="166"/>
        <v>0</v>
      </c>
      <c r="L140" s="819">
        <f t="shared" ref="L140" si="168">J140*(1-K140)</f>
        <v>3301.2671999999998</v>
      </c>
      <c r="M140" s="289">
        <f t="shared" ref="M140" si="169">L140*1.7</f>
        <v>5612.1542399999998</v>
      </c>
      <c r="N140" s="149">
        <f t="shared" ref="N140" si="170">L140*5</f>
        <v>16506.335999999999</v>
      </c>
      <c r="O140" s="149">
        <f t="shared" ref="O140" si="171">L140*5.2</f>
        <v>17166.58944</v>
      </c>
      <c r="P140" s="149">
        <f t="shared" ref="P140" si="172">L140*9</f>
        <v>29711.404799999997</v>
      </c>
      <c r="Q140" s="279">
        <f t="shared" ref="Q140" si="173">L140*1.8</f>
        <v>5942.2809600000001</v>
      </c>
      <c r="R140" s="50"/>
      <c r="S140" s="463"/>
    </row>
    <row r="141" spans="1:19" s="268" customFormat="1" ht="25.5">
      <c r="A141" s="476"/>
      <c r="B141" s="501" t="s">
        <v>3534</v>
      </c>
      <c r="C141" s="81" t="s">
        <v>3712</v>
      </c>
      <c r="D141" s="48" t="s">
        <v>4</v>
      </c>
      <c r="E141" s="32">
        <v>6</v>
      </c>
      <c r="F141" s="31">
        <v>2.87</v>
      </c>
      <c r="G141" s="53">
        <v>400</v>
      </c>
      <c r="H141" s="53">
        <v>50</v>
      </c>
      <c r="I141" s="83">
        <v>0.7</v>
      </c>
      <c r="J141" s="83">
        <v>613.54720000000009</v>
      </c>
      <c r="K141" s="33">
        <f t="shared" si="166"/>
        <v>0</v>
      </c>
      <c r="L141" s="819">
        <f t="shared" si="165"/>
        <v>613.54720000000009</v>
      </c>
      <c r="M141" s="289" t="s">
        <v>521</v>
      </c>
      <c r="N141" s="149">
        <f t="shared" si="115"/>
        <v>3067.7360000000003</v>
      </c>
      <c r="O141" s="149">
        <f t="shared" si="92"/>
        <v>3190.4454400000004</v>
      </c>
      <c r="P141" s="149">
        <f t="shared" si="93"/>
        <v>5521.9248000000007</v>
      </c>
      <c r="Q141" s="279">
        <f t="shared" si="94"/>
        <v>1104.3849600000001</v>
      </c>
      <c r="R141" s="434"/>
      <c r="S141" s="477"/>
    </row>
    <row r="142" spans="1:19" s="268" customFormat="1" ht="25.5">
      <c r="A142" s="476"/>
      <c r="B142" s="501" t="s">
        <v>3535</v>
      </c>
      <c r="C142" s="81" t="s">
        <v>3713</v>
      </c>
      <c r="D142" s="48" t="s">
        <v>4</v>
      </c>
      <c r="E142" s="32">
        <v>6</v>
      </c>
      <c r="F142" s="31">
        <v>4</v>
      </c>
      <c r="G142" s="53">
        <v>400</v>
      </c>
      <c r="H142" s="53">
        <v>50</v>
      </c>
      <c r="I142" s="83">
        <v>1</v>
      </c>
      <c r="J142" s="83">
        <v>753.00332800000012</v>
      </c>
      <c r="K142" s="33">
        <f t="shared" si="166"/>
        <v>0</v>
      </c>
      <c r="L142" s="819">
        <f t="shared" si="165"/>
        <v>753.00332800000012</v>
      </c>
      <c r="M142" s="289">
        <f t="shared" ref="M142:M144" si="174">L142*1.7</f>
        <v>1280.1056576000001</v>
      </c>
      <c r="N142" s="149">
        <f t="shared" si="115"/>
        <v>3765.0166400000007</v>
      </c>
      <c r="O142" s="149">
        <f t="shared" si="92"/>
        <v>3915.6173056000007</v>
      </c>
      <c r="P142" s="149">
        <f t="shared" si="93"/>
        <v>6777.0299520000008</v>
      </c>
      <c r="Q142" s="279">
        <f t="shared" si="94"/>
        <v>1355.4059904000003</v>
      </c>
      <c r="R142" s="434"/>
      <c r="S142" s="477"/>
    </row>
    <row r="143" spans="1:19" s="268" customFormat="1" ht="25.5">
      <c r="A143" s="476"/>
      <c r="B143" s="501" t="s">
        <v>3536</v>
      </c>
      <c r="C143" s="81" t="s">
        <v>3714</v>
      </c>
      <c r="D143" s="48" t="s">
        <v>4</v>
      </c>
      <c r="E143" s="32">
        <v>6</v>
      </c>
      <c r="F143" s="31">
        <v>4.9000000000000004</v>
      </c>
      <c r="G143" s="53">
        <v>400</v>
      </c>
      <c r="H143" s="53">
        <v>50</v>
      </c>
      <c r="I143" s="83">
        <v>1.2</v>
      </c>
      <c r="J143" s="83">
        <v>1009.166592</v>
      </c>
      <c r="K143" s="33">
        <f t="shared" si="166"/>
        <v>0</v>
      </c>
      <c r="L143" s="819">
        <f t="shared" si="165"/>
        <v>1009.166592</v>
      </c>
      <c r="M143" s="289">
        <f t="shared" si="174"/>
        <v>1715.5832064000001</v>
      </c>
      <c r="N143" s="149">
        <f t="shared" si="115"/>
        <v>5045.8329599999997</v>
      </c>
      <c r="O143" s="149">
        <f t="shared" si="92"/>
        <v>5247.6662784</v>
      </c>
      <c r="P143" s="149">
        <f t="shared" si="93"/>
        <v>9082.4993279999999</v>
      </c>
      <c r="Q143" s="279">
        <f t="shared" si="94"/>
        <v>1816.4998656</v>
      </c>
      <c r="R143" s="434"/>
      <c r="S143" s="477"/>
    </row>
    <row r="144" spans="1:19" s="268" customFormat="1" ht="25.5">
      <c r="A144" s="476"/>
      <c r="B144" s="501" t="s">
        <v>3537</v>
      </c>
      <c r="C144" s="81" t="s">
        <v>3715</v>
      </c>
      <c r="D144" s="48" t="s">
        <v>4</v>
      </c>
      <c r="E144" s="32">
        <v>6</v>
      </c>
      <c r="F144" s="31">
        <v>6.02</v>
      </c>
      <c r="G144" s="53">
        <v>400</v>
      </c>
      <c r="H144" s="53">
        <v>50</v>
      </c>
      <c r="I144" s="83">
        <v>1.5</v>
      </c>
      <c r="J144" s="83">
        <v>1440.8777599999999</v>
      </c>
      <c r="K144" s="33">
        <f t="shared" si="166"/>
        <v>0</v>
      </c>
      <c r="L144" s="819">
        <f t="shared" si="165"/>
        <v>1440.8777599999999</v>
      </c>
      <c r="M144" s="289">
        <f t="shared" si="174"/>
        <v>2449.4921919999997</v>
      </c>
      <c r="N144" s="149">
        <f t="shared" si="115"/>
        <v>7204.3887999999988</v>
      </c>
      <c r="O144" s="149">
        <f t="shared" si="92"/>
        <v>7492.5643519999994</v>
      </c>
      <c r="P144" s="149">
        <f t="shared" si="93"/>
        <v>12967.899839999998</v>
      </c>
      <c r="Q144" s="279">
        <f t="shared" si="94"/>
        <v>2593.579968</v>
      </c>
      <c r="R144" s="434"/>
      <c r="S144" s="477"/>
    </row>
    <row r="145" spans="1:19" s="268" customFormat="1" ht="25.5">
      <c r="A145" s="476"/>
      <c r="B145" s="502" t="s">
        <v>4236</v>
      </c>
      <c r="C145" s="81" t="s">
        <v>4186</v>
      </c>
      <c r="D145" s="48" t="s">
        <v>4</v>
      </c>
      <c r="E145" s="32">
        <v>6</v>
      </c>
      <c r="F145" s="31">
        <v>8.0399999999999991</v>
      </c>
      <c r="G145" s="53">
        <v>400</v>
      </c>
      <c r="H145" s="53">
        <v>50</v>
      </c>
      <c r="I145" s="83">
        <v>2</v>
      </c>
      <c r="J145" s="83">
        <v>2017.6576</v>
      </c>
      <c r="K145" s="33">
        <f t="shared" si="166"/>
        <v>0</v>
      </c>
      <c r="L145" s="819">
        <f t="shared" ref="L145" si="175">J145*(1-K145)</f>
        <v>2017.6576</v>
      </c>
      <c r="M145" s="289">
        <f t="shared" ref="M145" si="176">L145*1.7</f>
        <v>3430.0179199999998</v>
      </c>
      <c r="N145" s="149">
        <f t="shared" ref="N145" si="177">L145*5</f>
        <v>10088.288</v>
      </c>
      <c r="O145" s="149">
        <f t="shared" ref="O145" si="178">L145*5.2</f>
        <v>10491.819520000001</v>
      </c>
      <c r="P145" s="149">
        <f t="shared" ref="P145" si="179">L145*9</f>
        <v>18158.918399999999</v>
      </c>
      <c r="Q145" s="279">
        <f t="shared" ref="Q145" si="180">L145*1.8</f>
        <v>3631.78368</v>
      </c>
      <c r="R145" s="434"/>
      <c r="S145" s="477"/>
    </row>
    <row r="146" spans="1:19" s="49" customFormat="1" ht="25.5">
      <c r="A146" s="475"/>
      <c r="B146" s="502" t="s">
        <v>3538</v>
      </c>
      <c r="C146" s="81" t="s">
        <v>3716</v>
      </c>
      <c r="D146" s="48" t="s">
        <v>4</v>
      </c>
      <c r="E146" s="32">
        <v>6</v>
      </c>
      <c r="F146" s="31">
        <v>2.99</v>
      </c>
      <c r="G146" s="53">
        <v>400</v>
      </c>
      <c r="H146" s="53">
        <v>60</v>
      </c>
      <c r="I146" s="83">
        <v>0.7</v>
      </c>
      <c r="J146" s="83">
        <v>682.10195648000013</v>
      </c>
      <c r="K146" s="33">
        <f t="shared" si="166"/>
        <v>0</v>
      </c>
      <c r="L146" s="819">
        <f t="shared" si="165"/>
        <v>682.10195648000013</v>
      </c>
      <c r="M146" s="289" t="s">
        <v>521</v>
      </c>
      <c r="N146" s="149">
        <f t="shared" si="115"/>
        <v>3410.5097824000004</v>
      </c>
      <c r="O146" s="149">
        <f t="shared" si="92"/>
        <v>3546.9301736960006</v>
      </c>
      <c r="P146" s="149">
        <f t="shared" si="93"/>
        <v>6138.9176083200009</v>
      </c>
      <c r="Q146" s="279">
        <f t="shared" si="94"/>
        <v>1227.7835216640003</v>
      </c>
      <c r="R146" s="50"/>
      <c r="S146" s="463"/>
    </row>
    <row r="147" spans="1:19" s="49" customFormat="1" ht="25.5">
      <c r="A147" s="475"/>
      <c r="B147" s="502" t="s">
        <v>3539</v>
      </c>
      <c r="C147" s="81" t="s">
        <v>3717</v>
      </c>
      <c r="D147" s="48" t="s">
        <v>4</v>
      </c>
      <c r="E147" s="32">
        <v>6</v>
      </c>
      <c r="F147" s="31">
        <v>4.25</v>
      </c>
      <c r="G147" s="53">
        <v>400</v>
      </c>
      <c r="H147" s="53">
        <v>60</v>
      </c>
      <c r="I147" s="83">
        <v>1</v>
      </c>
      <c r="J147" s="83">
        <v>837.15861824000012</v>
      </c>
      <c r="K147" s="33">
        <f t="shared" si="166"/>
        <v>0</v>
      </c>
      <c r="L147" s="819">
        <f t="shared" si="165"/>
        <v>837.15861824000012</v>
      </c>
      <c r="M147" s="289">
        <f t="shared" ref="M147:M149" si="181">L147*1.7</f>
        <v>1423.1696510080001</v>
      </c>
      <c r="N147" s="149">
        <f t="shared" si="115"/>
        <v>4185.7930912000011</v>
      </c>
      <c r="O147" s="149">
        <f t="shared" si="92"/>
        <v>4353.2248148480012</v>
      </c>
      <c r="P147" s="149">
        <f t="shared" si="93"/>
        <v>7534.4275641600016</v>
      </c>
      <c r="Q147" s="279">
        <f t="shared" si="94"/>
        <v>1506.8855128320004</v>
      </c>
      <c r="R147" s="50"/>
      <c r="S147" s="463"/>
    </row>
    <row r="148" spans="1:19" s="49" customFormat="1" ht="25.5">
      <c r="A148" s="475"/>
      <c r="B148" s="502" t="s">
        <v>3540</v>
      </c>
      <c r="C148" s="81" t="s">
        <v>3718</v>
      </c>
      <c r="D148" s="48" t="s">
        <v>4</v>
      </c>
      <c r="E148" s="32">
        <v>6</v>
      </c>
      <c r="F148" s="31">
        <v>5.09</v>
      </c>
      <c r="G148" s="53">
        <v>400</v>
      </c>
      <c r="H148" s="53">
        <v>60</v>
      </c>
      <c r="I148" s="83">
        <v>1.2</v>
      </c>
      <c r="J148" s="83">
        <v>1121.95741952</v>
      </c>
      <c r="K148" s="33">
        <f t="shared" si="166"/>
        <v>0</v>
      </c>
      <c r="L148" s="819">
        <f t="shared" si="165"/>
        <v>1121.95741952</v>
      </c>
      <c r="M148" s="289">
        <f t="shared" si="181"/>
        <v>1907.327613184</v>
      </c>
      <c r="N148" s="149">
        <f t="shared" si="115"/>
        <v>5609.7870976000004</v>
      </c>
      <c r="O148" s="149">
        <f t="shared" si="92"/>
        <v>5834.1785815040002</v>
      </c>
      <c r="P148" s="149">
        <f t="shared" si="93"/>
        <v>10097.616775680001</v>
      </c>
      <c r="Q148" s="279">
        <f t="shared" si="94"/>
        <v>2019.5233551360002</v>
      </c>
      <c r="R148" s="50"/>
      <c r="S148" s="463"/>
    </row>
    <row r="149" spans="1:19" s="49" customFormat="1" ht="25.5">
      <c r="A149" s="475"/>
      <c r="B149" s="502" t="s">
        <v>3541</v>
      </c>
      <c r="C149" s="81" t="s">
        <v>3719</v>
      </c>
      <c r="D149" s="48" t="s">
        <v>4</v>
      </c>
      <c r="E149" s="32">
        <v>6</v>
      </c>
      <c r="F149" s="31">
        <v>6.33</v>
      </c>
      <c r="G149" s="53">
        <v>400</v>
      </c>
      <c r="H149" s="53">
        <v>60</v>
      </c>
      <c r="I149" s="83">
        <v>1.5</v>
      </c>
      <c r="J149" s="83">
        <v>1497.1591039999998</v>
      </c>
      <c r="K149" s="33">
        <f t="shared" si="166"/>
        <v>0</v>
      </c>
      <c r="L149" s="819">
        <f t="shared" si="165"/>
        <v>1497.1591039999998</v>
      </c>
      <c r="M149" s="289">
        <f t="shared" si="181"/>
        <v>2545.1704767999995</v>
      </c>
      <c r="N149" s="149">
        <f t="shared" si="115"/>
        <v>7485.7955199999997</v>
      </c>
      <c r="O149" s="149">
        <f t="shared" si="92"/>
        <v>7785.2273407999992</v>
      </c>
      <c r="P149" s="149">
        <f t="shared" si="93"/>
        <v>13474.431935999999</v>
      </c>
      <c r="Q149" s="279">
        <f t="shared" si="94"/>
        <v>2694.8863871999997</v>
      </c>
      <c r="R149" s="50"/>
      <c r="S149" s="463"/>
    </row>
    <row r="150" spans="1:19" s="49" customFormat="1" ht="25.5">
      <c r="A150" s="475"/>
      <c r="B150" s="502" t="s">
        <v>4237</v>
      </c>
      <c r="C150" s="81" t="s">
        <v>4187</v>
      </c>
      <c r="D150" s="48" t="s">
        <v>4</v>
      </c>
      <c r="E150" s="32">
        <v>6</v>
      </c>
      <c r="F150" s="31">
        <v>8.41</v>
      </c>
      <c r="G150" s="53">
        <v>400</v>
      </c>
      <c r="H150" s="53">
        <v>60</v>
      </c>
      <c r="I150" s="83">
        <v>2</v>
      </c>
      <c r="J150" s="83">
        <v>2096.9088000000002</v>
      </c>
      <c r="K150" s="33">
        <f t="shared" si="166"/>
        <v>0</v>
      </c>
      <c r="L150" s="819">
        <f t="shared" ref="L150" si="182">J150*(1-K150)</f>
        <v>2096.9088000000002</v>
      </c>
      <c r="M150" s="289">
        <f t="shared" ref="M150" si="183">L150*1.7</f>
        <v>3564.74496</v>
      </c>
      <c r="N150" s="149">
        <f t="shared" ref="N150" si="184">L150*5</f>
        <v>10484.544000000002</v>
      </c>
      <c r="O150" s="149">
        <f t="shared" ref="O150" si="185">L150*5.2</f>
        <v>10903.925760000002</v>
      </c>
      <c r="P150" s="149">
        <f t="shared" ref="P150" si="186">L150*9</f>
        <v>18872.179200000002</v>
      </c>
      <c r="Q150" s="279">
        <f t="shared" ref="Q150" si="187">L150*1.8</f>
        <v>3774.4358400000006</v>
      </c>
      <c r="R150" s="50"/>
      <c r="S150" s="463"/>
    </row>
    <row r="151" spans="1:19" s="49" customFormat="1" ht="25.5">
      <c r="A151" s="475"/>
      <c r="B151" s="502" t="s">
        <v>3542</v>
      </c>
      <c r="C151" s="81" t="s">
        <v>3720</v>
      </c>
      <c r="D151" s="48" t="s">
        <v>4</v>
      </c>
      <c r="E151" s="32">
        <v>6</v>
      </c>
      <c r="F151" s="31">
        <v>3.1</v>
      </c>
      <c r="G151" s="53">
        <v>400</v>
      </c>
      <c r="H151" s="53">
        <v>70</v>
      </c>
      <c r="I151" s="83">
        <v>0.7</v>
      </c>
      <c r="J151" s="83">
        <v>707.72231040000008</v>
      </c>
      <c r="K151" s="33">
        <f t="shared" si="166"/>
        <v>0</v>
      </c>
      <c r="L151" s="819">
        <f t="shared" si="165"/>
        <v>707.72231040000008</v>
      </c>
      <c r="M151" s="289" t="s">
        <v>521</v>
      </c>
      <c r="N151" s="149">
        <f t="shared" si="115"/>
        <v>3538.6115520000003</v>
      </c>
      <c r="O151" s="149">
        <f t="shared" si="92"/>
        <v>3680.1560140800007</v>
      </c>
      <c r="P151" s="149">
        <f t="shared" si="93"/>
        <v>6369.5007936000011</v>
      </c>
      <c r="Q151" s="279">
        <f t="shared" si="94"/>
        <v>1273.9001587200003</v>
      </c>
      <c r="R151" s="50"/>
      <c r="S151" s="463"/>
    </row>
    <row r="152" spans="1:19" s="49" customFormat="1" ht="25.5">
      <c r="A152" s="475"/>
      <c r="B152" s="502" t="s">
        <v>3543</v>
      </c>
      <c r="C152" s="81" t="s">
        <v>3721</v>
      </c>
      <c r="D152" s="48" t="s">
        <v>4</v>
      </c>
      <c r="E152" s="32">
        <v>6</v>
      </c>
      <c r="F152" s="31">
        <v>4.4000000000000004</v>
      </c>
      <c r="G152" s="53">
        <v>400</v>
      </c>
      <c r="H152" s="53">
        <v>70</v>
      </c>
      <c r="I152" s="83">
        <v>1</v>
      </c>
      <c r="J152" s="83">
        <v>868.60367552000014</v>
      </c>
      <c r="K152" s="33">
        <f t="shared" si="166"/>
        <v>0</v>
      </c>
      <c r="L152" s="819">
        <f t="shared" si="165"/>
        <v>868.60367552000014</v>
      </c>
      <c r="M152" s="289">
        <f t="shared" ref="M152:M154" si="188">L152*1.7</f>
        <v>1476.6262483840003</v>
      </c>
      <c r="N152" s="149">
        <f t="shared" si="115"/>
        <v>4343.0183776000003</v>
      </c>
      <c r="O152" s="149">
        <f t="shared" si="92"/>
        <v>4516.7391127040009</v>
      </c>
      <c r="P152" s="149">
        <f t="shared" si="93"/>
        <v>7817.4330796800014</v>
      </c>
      <c r="Q152" s="279">
        <f t="shared" si="94"/>
        <v>1563.4866159360004</v>
      </c>
      <c r="R152" s="50"/>
      <c r="S152" s="463"/>
    </row>
    <row r="153" spans="1:19" s="49" customFormat="1" ht="25.5">
      <c r="A153" s="475"/>
      <c r="B153" s="502" t="s">
        <v>3544</v>
      </c>
      <c r="C153" s="81" t="s">
        <v>3722</v>
      </c>
      <c r="D153" s="48" t="s">
        <v>4</v>
      </c>
      <c r="E153" s="32">
        <v>6</v>
      </c>
      <c r="F153" s="31">
        <v>5.25</v>
      </c>
      <c r="G153" s="53">
        <v>400</v>
      </c>
      <c r="H153" s="53">
        <v>70</v>
      </c>
      <c r="I153" s="83">
        <v>1.2</v>
      </c>
      <c r="J153" s="83">
        <v>1164.0926841599999</v>
      </c>
      <c r="K153" s="33">
        <f t="shared" si="166"/>
        <v>0</v>
      </c>
      <c r="L153" s="819">
        <f t="shared" si="165"/>
        <v>1164.0926841599999</v>
      </c>
      <c r="M153" s="289">
        <f t="shared" si="188"/>
        <v>1978.9575630719996</v>
      </c>
      <c r="N153" s="149">
        <f t="shared" si="115"/>
        <v>5820.4634207999989</v>
      </c>
      <c r="O153" s="149">
        <f t="shared" si="92"/>
        <v>6053.2819576319998</v>
      </c>
      <c r="P153" s="149">
        <f t="shared" si="93"/>
        <v>10476.834157439998</v>
      </c>
      <c r="Q153" s="279">
        <f t="shared" si="94"/>
        <v>2095.3668314879997</v>
      </c>
      <c r="R153" s="50"/>
      <c r="S153" s="463"/>
    </row>
    <row r="154" spans="1:19" s="49" customFormat="1" ht="25.5">
      <c r="A154" s="475"/>
      <c r="B154" s="502" t="s">
        <v>3545</v>
      </c>
      <c r="C154" s="81" t="s">
        <v>3723</v>
      </c>
      <c r="D154" s="48" t="s">
        <v>4</v>
      </c>
      <c r="E154" s="32">
        <v>6</v>
      </c>
      <c r="F154" s="31">
        <v>6.5650000000000004</v>
      </c>
      <c r="G154" s="53">
        <v>400</v>
      </c>
      <c r="H154" s="53">
        <v>70</v>
      </c>
      <c r="I154" s="83">
        <v>1.5</v>
      </c>
      <c r="J154" s="83">
        <v>1553.4404480000003</v>
      </c>
      <c r="K154" s="33">
        <f t="shared" si="166"/>
        <v>0</v>
      </c>
      <c r="L154" s="819">
        <f t="shared" si="165"/>
        <v>1553.4404480000003</v>
      </c>
      <c r="M154" s="289">
        <f t="shared" si="188"/>
        <v>2640.8487616000002</v>
      </c>
      <c r="N154" s="149">
        <f t="shared" si="115"/>
        <v>7767.2022400000014</v>
      </c>
      <c r="O154" s="149">
        <f t="shared" si="92"/>
        <v>8077.8903296000017</v>
      </c>
      <c r="P154" s="149">
        <f t="shared" si="93"/>
        <v>13980.964032000003</v>
      </c>
      <c r="Q154" s="279">
        <f t="shared" si="94"/>
        <v>2796.1928064000008</v>
      </c>
      <c r="R154" s="50"/>
      <c r="S154" s="463"/>
    </row>
    <row r="155" spans="1:19" s="49" customFormat="1" ht="25.5">
      <c r="A155" s="475"/>
      <c r="B155" s="502" t="s">
        <v>4238</v>
      </c>
      <c r="C155" s="81" t="s">
        <v>4188</v>
      </c>
      <c r="D155" s="48" t="s">
        <v>4</v>
      </c>
      <c r="E155" s="32">
        <v>6</v>
      </c>
      <c r="F155" s="31">
        <v>8.74</v>
      </c>
      <c r="G155" s="53">
        <v>400</v>
      </c>
      <c r="H155" s="53">
        <v>70</v>
      </c>
      <c r="I155" s="83">
        <v>2</v>
      </c>
      <c r="J155" s="83">
        <v>2174.8607999999999</v>
      </c>
      <c r="K155" s="33">
        <f t="shared" si="166"/>
        <v>0</v>
      </c>
      <c r="L155" s="819">
        <f t="shared" ref="L155" si="189">J155*(1-K155)</f>
        <v>2174.8607999999999</v>
      </c>
      <c r="M155" s="289">
        <f t="shared" ref="M155" si="190">L155*1.7</f>
        <v>3697.2633599999999</v>
      </c>
      <c r="N155" s="149">
        <f t="shared" ref="N155" si="191">L155*5</f>
        <v>10874.304</v>
      </c>
      <c r="O155" s="149">
        <f t="shared" ref="O155" si="192">L155*5.2</f>
        <v>11309.276159999999</v>
      </c>
      <c r="P155" s="149">
        <f t="shared" ref="P155" si="193">L155*9</f>
        <v>19573.747199999998</v>
      </c>
      <c r="Q155" s="279">
        <f t="shared" ref="Q155" si="194">L155*1.8</f>
        <v>3914.74944</v>
      </c>
      <c r="R155" s="50"/>
      <c r="S155" s="463"/>
    </row>
    <row r="156" spans="1:19" s="49" customFormat="1" ht="25.5">
      <c r="A156" s="475"/>
      <c r="B156" s="502" t="s">
        <v>3546</v>
      </c>
      <c r="C156" s="81" t="s">
        <v>3724</v>
      </c>
      <c r="D156" s="48" t="s">
        <v>4</v>
      </c>
      <c r="E156" s="32">
        <v>6</v>
      </c>
      <c r="F156" s="31">
        <v>3.21</v>
      </c>
      <c r="G156" s="53">
        <v>400</v>
      </c>
      <c r="H156" s="53">
        <v>80</v>
      </c>
      <c r="I156" s="83">
        <v>0.7</v>
      </c>
      <c r="J156" s="83">
        <v>733.34266431999993</v>
      </c>
      <c r="K156" s="33">
        <f t="shared" si="166"/>
        <v>0</v>
      </c>
      <c r="L156" s="819">
        <f t="shared" si="165"/>
        <v>733.34266431999993</v>
      </c>
      <c r="M156" s="289" t="s">
        <v>521</v>
      </c>
      <c r="N156" s="149">
        <f t="shared" si="115"/>
        <v>3666.7133215999997</v>
      </c>
      <c r="O156" s="149">
        <f t="shared" si="92"/>
        <v>3813.3818544639998</v>
      </c>
      <c r="P156" s="149">
        <f t="shared" si="93"/>
        <v>6600.0839788799994</v>
      </c>
      <c r="Q156" s="279">
        <f t="shared" si="94"/>
        <v>1320.016795776</v>
      </c>
      <c r="R156" s="50"/>
      <c r="S156" s="463"/>
    </row>
    <row r="157" spans="1:19" s="49" customFormat="1" ht="25.5">
      <c r="A157" s="475"/>
      <c r="B157" s="502" t="s">
        <v>3547</v>
      </c>
      <c r="C157" s="81" t="s">
        <v>3725</v>
      </c>
      <c r="D157" s="48" t="s">
        <v>4</v>
      </c>
      <c r="E157" s="32">
        <v>6</v>
      </c>
      <c r="F157" s="31">
        <v>4.55</v>
      </c>
      <c r="G157" s="53">
        <v>400</v>
      </c>
      <c r="H157" s="53">
        <v>80</v>
      </c>
      <c r="I157" s="83">
        <v>1</v>
      </c>
      <c r="J157" s="83">
        <v>900.04873280000004</v>
      </c>
      <c r="K157" s="33">
        <f t="shared" si="166"/>
        <v>0</v>
      </c>
      <c r="L157" s="819">
        <f t="shared" si="165"/>
        <v>900.04873280000004</v>
      </c>
      <c r="M157" s="289">
        <f t="shared" ref="M157:M159" si="195">L157*1.7</f>
        <v>1530.0828457600001</v>
      </c>
      <c r="N157" s="149">
        <f t="shared" si="115"/>
        <v>4500.2436640000005</v>
      </c>
      <c r="O157" s="149">
        <f t="shared" si="92"/>
        <v>4680.2534105600007</v>
      </c>
      <c r="P157" s="149">
        <f t="shared" si="93"/>
        <v>8100.4385952000002</v>
      </c>
      <c r="Q157" s="279">
        <f t="shared" si="94"/>
        <v>1620.0877190400001</v>
      </c>
      <c r="R157" s="50"/>
      <c r="S157" s="463"/>
    </row>
    <row r="158" spans="1:19" s="49" customFormat="1" ht="25.5">
      <c r="A158" s="475"/>
      <c r="B158" s="502" t="s">
        <v>3548</v>
      </c>
      <c r="C158" s="81" t="s">
        <v>3726</v>
      </c>
      <c r="D158" s="48" t="s">
        <v>4</v>
      </c>
      <c r="E158" s="32">
        <v>6</v>
      </c>
      <c r="F158" s="31">
        <v>5.41</v>
      </c>
      <c r="G158" s="53">
        <v>400</v>
      </c>
      <c r="H158" s="53">
        <v>80</v>
      </c>
      <c r="I158" s="83">
        <v>1.2</v>
      </c>
      <c r="J158" s="83">
        <v>1206.2279488000001</v>
      </c>
      <c r="K158" s="33">
        <f t="shared" si="166"/>
        <v>0</v>
      </c>
      <c r="L158" s="819">
        <f t="shared" si="165"/>
        <v>1206.2279488000001</v>
      </c>
      <c r="M158" s="289">
        <f t="shared" si="195"/>
        <v>2050.5875129600004</v>
      </c>
      <c r="N158" s="149">
        <f t="shared" si="115"/>
        <v>6031.139744000001</v>
      </c>
      <c r="O158" s="149">
        <f t="shared" si="92"/>
        <v>6272.3853337600012</v>
      </c>
      <c r="P158" s="149">
        <f t="shared" si="93"/>
        <v>10856.051539200002</v>
      </c>
      <c r="Q158" s="279">
        <f t="shared" si="94"/>
        <v>2171.2103078400005</v>
      </c>
      <c r="R158" s="50"/>
      <c r="S158" s="463"/>
    </row>
    <row r="159" spans="1:19" s="49" customFormat="1" ht="25.5">
      <c r="A159" s="475"/>
      <c r="B159" s="502" t="s">
        <v>3549</v>
      </c>
      <c r="C159" s="81" t="s">
        <v>3727</v>
      </c>
      <c r="D159" s="48" t="s">
        <v>4</v>
      </c>
      <c r="E159" s="32">
        <v>6</v>
      </c>
      <c r="F159" s="31">
        <v>6.8</v>
      </c>
      <c r="G159" s="53">
        <v>400</v>
      </c>
      <c r="H159" s="53">
        <v>80</v>
      </c>
      <c r="I159" s="83">
        <v>1.5</v>
      </c>
      <c r="J159" s="83">
        <v>1609.7217920000001</v>
      </c>
      <c r="K159" s="33">
        <f t="shared" si="166"/>
        <v>0</v>
      </c>
      <c r="L159" s="819">
        <f t="shared" si="165"/>
        <v>1609.7217920000001</v>
      </c>
      <c r="M159" s="289">
        <f t="shared" si="195"/>
        <v>2736.5270464</v>
      </c>
      <c r="N159" s="149">
        <f t="shared" si="115"/>
        <v>8048.6089600000005</v>
      </c>
      <c r="O159" s="149">
        <f t="shared" si="92"/>
        <v>8370.5533184000014</v>
      </c>
      <c r="P159" s="149">
        <f t="shared" si="93"/>
        <v>14487.496128000001</v>
      </c>
      <c r="Q159" s="279">
        <f t="shared" si="94"/>
        <v>2897.4992256</v>
      </c>
      <c r="R159" s="50"/>
      <c r="S159" s="463"/>
    </row>
    <row r="160" spans="1:19" s="49" customFormat="1" ht="25.5">
      <c r="A160" s="475"/>
      <c r="B160" s="502" t="s">
        <v>4239</v>
      </c>
      <c r="C160" s="81" t="s">
        <v>4189</v>
      </c>
      <c r="D160" s="48" t="s">
        <v>4</v>
      </c>
      <c r="E160" s="32">
        <v>6</v>
      </c>
      <c r="F160" s="31">
        <v>8.19</v>
      </c>
      <c r="G160" s="53">
        <v>400</v>
      </c>
      <c r="H160" s="53">
        <v>80</v>
      </c>
      <c r="I160" s="83">
        <v>2</v>
      </c>
      <c r="J160" s="83">
        <v>2254.1120000000001</v>
      </c>
      <c r="K160" s="33">
        <f t="shared" si="166"/>
        <v>0</v>
      </c>
      <c r="L160" s="819">
        <f t="shared" ref="L160" si="196">J160*(1-K160)</f>
        <v>2254.1120000000001</v>
      </c>
      <c r="M160" s="289">
        <f t="shared" ref="M160" si="197">L160*1.7</f>
        <v>3831.9904000000001</v>
      </c>
      <c r="N160" s="149">
        <f t="shared" ref="N160" si="198">L160*5</f>
        <v>11270.560000000001</v>
      </c>
      <c r="O160" s="149">
        <f t="shared" ref="O160" si="199">L160*5.2</f>
        <v>11721.3824</v>
      </c>
      <c r="P160" s="149">
        <f t="shared" ref="P160" si="200">L160*9</f>
        <v>20287.008000000002</v>
      </c>
      <c r="Q160" s="279">
        <f t="shared" ref="Q160" si="201">L160*1.8</f>
        <v>4057.4016000000001</v>
      </c>
      <c r="R160" s="50"/>
      <c r="S160" s="463"/>
    </row>
    <row r="161" spans="1:19" s="49" customFormat="1" ht="25.5">
      <c r="A161" s="475"/>
      <c r="B161" s="502" t="s">
        <v>3550</v>
      </c>
      <c r="C161" s="81" t="s">
        <v>3728</v>
      </c>
      <c r="D161" s="48" t="s">
        <v>4</v>
      </c>
      <c r="E161" s="32">
        <v>6</v>
      </c>
      <c r="F161" s="31">
        <v>3.4</v>
      </c>
      <c r="G161" s="53">
        <v>400</v>
      </c>
      <c r="H161" s="53">
        <v>100</v>
      </c>
      <c r="I161" s="83">
        <v>0.7</v>
      </c>
      <c r="J161" s="83">
        <v>784.58337216000007</v>
      </c>
      <c r="K161" s="33">
        <f t="shared" si="166"/>
        <v>0</v>
      </c>
      <c r="L161" s="819">
        <f t="shared" si="165"/>
        <v>784.58337216000007</v>
      </c>
      <c r="M161" s="289" t="s">
        <v>521</v>
      </c>
      <c r="N161" s="149">
        <f t="shared" si="115"/>
        <v>3922.9168608000004</v>
      </c>
      <c r="O161" s="149">
        <f t="shared" si="92"/>
        <v>4079.8335352320005</v>
      </c>
      <c r="P161" s="149">
        <f t="shared" si="93"/>
        <v>7061.2503494400007</v>
      </c>
      <c r="Q161" s="279">
        <f t="shared" si="94"/>
        <v>1412.2500698880001</v>
      </c>
      <c r="R161" s="50"/>
      <c r="S161" s="463"/>
    </row>
    <row r="162" spans="1:19" s="49" customFormat="1" ht="25.5">
      <c r="A162" s="475"/>
      <c r="B162" s="502" t="s">
        <v>3551</v>
      </c>
      <c r="C162" s="81" t="s">
        <v>3729</v>
      </c>
      <c r="D162" s="48" t="s">
        <v>4</v>
      </c>
      <c r="E162" s="32">
        <v>6</v>
      </c>
      <c r="F162" s="31">
        <v>4.8499999999999996</v>
      </c>
      <c r="G162" s="53">
        <v>400</v>
      </c>
      <c r="H162" s="53">
        <v>100</v>
      </c>
      <c r="I162" s="83">
        <v>1</v>
      </c>
      <c r="J162" s="83">
        <v>962.92494592000003</v>
      </c>
      <c r="K162" s="33">
        <f t="shared" si="166"/>
        <v>0</v>
      </c>
      <c r="L162" s="819">
        <f t="shared" si="165"/>
        <v>962.92494592000003</v>
      </c>
      <c r="M162" s="289">
        <f t="shared" ref="M162:M164" si="202">L162*1.7</f>
        <v>1636.9724080640001</v>
      </c>
      <c r="N162" s="149">
        <f t="shared" si="115"/>
        <v>4814.6247296000001</v>
      </c>
      <c r="O162" s="149">
        <f t="shared" si="92"/>
        <v>5007.209718784</v>
      </c>
      <c r="P162" s="149">
        <f t="shared" si="93"/>
        <v>8666.3245132800002</v>
      </c>
      <c r="Q162" s="279">
        <f t="shared" si="94"/>
        <v>1733.264902656</v>
      </c>
      <c r="R162" s="50"/>
      <c r="S162" s="463"/>
    </row>
    <row r="163" spans="1:19" s="49" customFormat="1" ht="25.5">
      <c r="A163" s="475"/>
      <c r="B163" s="502" t="s">
        <v>3552</v>
      </c>
      <c r="C163" s="81" t="s">
        <v>3730</v>
      </c>
      <c r="D163" s="48" t="s">
        <v>4</v>
      </c>
      <c r="E163" s="32">
        <v>6</v>
      </c>
      <c r="F163" s="31">
        <v>5.81</v>
      </c>
      <c r="G163" s="53">
        <v>400</v>
      </c>
      <c r="H163" s="53">
        <v>100</v>
      </c>
      <c r="I163" s="83">
        <v>1.2</v>
      </c>
      <c r="J163" s="83">
        <v>1290.51237952</v>
      </c>
      <c r="K163" s="33">
        <f t="shared" si="166"/>
        <v>0</v>
      </c>
      <c r="L163" s="819">
        <f t="shared" si="165"/>
        <v>1290.51237952</v>
      </c>
      <c r="M163" s="289">
        <f t="shared" si="202"/>
        <v>2193.8710451839997</v>
      </c>
      <c r="N163" s="149">
        <f t="shared" si="115"/>
        <v>6452.5618975999996</v>
      </c>
      <c r="O163" s="149">
        <f t="shared" si="92"/>
        <v>6710.6643735039997</v>
      </c>
      <c r="P163" s="149">
        <f t="shared" si="93"/>
        <v>11614.611415679999</v>
      </c>
      <c r="Q163" s="279">
        <f t="shared" si="94"/>
        <v>2322.9222831359998</v>
      </c>
      <c r="R163" s="50"/>
      <c r="S163" s="463"/>
    </row>
    <row r="164" spans="1:19" s="49" customFormat="1" ht="25.5">
      <c r="A164" s="475"/>
      <c r="B164" s="502" t="s">
        <v>3553</v>
      </c>
      <c r="C164" s="81" t="s">
        <v>3731</v>
      </c>
      <c r="D164" s="48" t="s">
        <v>4</v>
      </c>
      <c r="E164" s="32">
        <v>6</v>
      </c>
      <c r="F164" s="31">
        <v>7.3</v>
      </c>
      <c r="G164" s="53">
        <v>400</v>
      </c>
      <c r="H164" s="53">
        <v>100</v>
      </c>
      <c r="I164" s="83">
        <v>1.5</v>
      </c>
      <c r="J164" s="83">
        <v>1722.2974720000002</v>
      </c>
      <c r="K164" s="33">
        <f t="shared" si="166"/>
        <v>0</v>
      </c>
      <c r="L164" s="819">
        <f t="shared" si="165"/>
        <v>1722.2974720000002</v>
      </c>
      <c r="M164" s="289">
        <f t="shared" si="202"/>
        <v>2927.9057024000003</v>
      </c>
      <c r="N164" s="149">
        <f t="shared" si="115"/>
        <v>8611.487360000001</v>
      </c>
      <c r="O164" s="149">
        <f t="shared" si="92"/>
        <v>8955.946854400001</v>
      </c>
      <c r="P164" s="149">
        <f t="shared" si="93"/>
        <v>15500.677248000002</v>
      </c>
      <c r="Q164" s="279">
        <f t="shared" si="94"/>
        <v>3100.1354496000004</v>
      </c>
      <c r="R164" s="50"/>
      <c r="S164" s="463"/>
    </row>
    <row r="165" spans="1:19" s="49" customFormat="1" ht="25.5">
      <c r="A165" s="475"/>
      <c r="B165" s="502" t="s">
        <v>4240</v>
      </c>
      <c r="C165" s="81" t="s">
        <v>4190</v>
      </c>
      <c r="D165" s="48" t="s">
        <v>4</v>
      </c>
      <c r="E165" s="32">
        <v>6</v>
      </c>
      <c r="F165" s="31">
        <v>8.7899999999999991</v>
      </c>
      <c r="G165" s="53">
        <v>400</v>
      </c>
      <c r="H165" s="53">
        <v>100</v>
      </c>
      <c r="I165" s="83">
        <v>2</v>
      </c>
      <c r="J165" s="83">
        <v>2411.3152</v>
      </c>
      <c r="K165" s="33">
        <f t="shared" si="166"/>
        <v>0</v>
      </c>
      <c r="L165" s="819">
        <f t="shared" ref="L165" si="203">J165*(1-K165)</f>
        <v>2411.3152</v>
      </c>
      <c r="M165" s="289">
        <f t="shared" ref="M165" si="204">L165*1.7</f>
        <v>4099.2358400000003</v>
      </c>
      <c r="N165" s="149">
        <f t="shared" ref="N165" si="205">L165*5</f>
        <v>12056.576000000001</v>
      </c>
      <c r="O165" s="149">
        <f t="shared" ref="O165" si="206">L165*5.2</f>
        <v>12538.839040000001</v>
      </c>
      <c r="P165" s="149">
        <f t="shared" ref="P165" si="207">L165*9</f>
        <v>21701.836800000001</v>
      </c>
      <c r="Q165" s="279">
        <f t="shared" ref="Q165" si="208">L165*1.8</f>
        <v>4340.3673600000002</v>
      </c>
      <c r="R165" s="50"/>
      <c r="S165" s="463"/>
    </row>
    <row r="166" spans="1:19" s="49" customFormat="1" ht="25.5">
      <c r="A166" s="475"/>
      <c r="B166" s="502" t="s">
        <v>3554</v>
      </c>
      <c r="C166" s="81" t="s">
        <v>3732</v>
      </c>
      <c r="D166" s="48" t="s">
        <v>4</v>
      </c>
      <c r="E166" s="32">
        <v>6</v>
      </c>
      <c r="F166" s="35">
        <v>3.97</v>
      </c>
      <c r="G166" s="53">
        <v>400</v>
      </c>
      <c r="H166" s="53">
        <v>150</v>
      </c>
      <c r="I166" s="83">
        <v>0.7</v>
      </c>
      <c r="J166" s="83">
        <v>1137.2936960000002</v>
      </c>
      <c r="K166" s="33">
        <f t="shared" si="166"/>
        <v>0</v>
      </c>
      <c r="L166" s="819">
        <f t="shared" si="165"/>
        <v>1137.2936960000002</v>
      </c>
      <c r="M166" s="289" t="s">
        <v>521</v>
      </c>
      <c r="N166" s="149">
        <f t="shared" si="115"/>
        <v>5686.4684800000014</v>
      </c>
      <c r="O166" s="149">
        <f t="shared" si="92"/>
        <v>5913.9272192000008</v>
      </c>
      <c r="P166" s="149">
        <f t="shared" si="93"/>
        <v>10235.643264000002</v>
      </c>
      <c r="Q166" s="279">
        <f t="shared" si="94"/>
        <v>2047.1286528000003</v>
      </c>
      <c r="R166" s="50"/>
      <c r="S166" s="463"/>
    </row>
    <row r="167" spans="1:19" s="49" customFormat="1" ht="25.5">
      <c r="A167" s="475"/>
      <c r="B167" s="502" t="s">
        <v>3555</v>
      </c>
      <c r="C167" s="81" t="s">
        <v>3733</v>
      </c>
      <c r="D167" s="48" t="s">
        <v>4</v>
      </c>
      <c r="E167" s="32">
        <v>6</v>
      </c>
      <c r="F167" s="35">
        <v>5.59</v>
      </c>
      <c r="G167" s="53">
        <v>400</v>
      </c>
      <c r="H167" s="53">
        <v>150</v>
      </c>
      <c r="I167" s="83">
        <v>1</v>
      </c>
      <c r="J167" s="83">
        <v>1395.8085120000001</v>
      </c>
      <c r="K167" s="33">
        <f t="shared" si="166"/>
        <v>0</v>
      </c>
      <c r="L167" s="819">
        <f t="shared" si="165"/>
        <v>1395.8085120000001</v>
      </c>
      <c r="M167" s="289">
        <f t="shared" ref="M167:M169" si="209">L167*1.7</f>
        <v>2372.8744704000001</v>
      </c>
      <c r="N167" s="149">
        <f t="shared" si="115"/>
        <v>6979.0425599999999</v>
      </c>
      <c r="O167" s="149">
        <f t="shared" ref="O167:O230" si="210">L167*5.2</f>
        <v>7258.2042624000005</v>
      </c>
      <c r="P167" s="149">
        <f t="shared" ref="P167:P230" si="211">L167*9</f>
        <v>12562.276608</v>
      </c>
      <c r="Q167" s="279">
        <f t="shared" si="94"/>
        <v>2512.4553216000004</v>
      </c>
      <c r="R167" s="50"/>
      <c r="S167" s="463"/>
    </row>
    <row r="168" spans="1:19" s="49" customFormat="1" ht="25.5">
      <c r="A168" s="475"/>
      <c r="B168" s="502" t="s">
        <v>3556</v>
      </c>
      <c r="C168" s="81" t="s">
        <v>3734</v>
      </c>
      <c r="D168" s="48" t="s">
        <v>4</v>
      </c>
      <c r="E168" s="32">
        <v>6</v>
      </c>
      <c r="F168" s="35">
        <v>6.8</v>
      </c>
      <c r="G168" s="53">
        <v>400</v>
      </c>
      <c r="H168" s="53">
        <v>150</v>
      </c>
      <c r="I168" s="83">
        <v>1.2</v>
      </c>
      <c r="J168" s="83">
        <v>1870.6661119999999</v>
      </c>
      <c r="K168" s="33">
        <f t="shared" si="166"/>
        <v>0</v>
      </c>
      <c r="L168" s="819">
        <f t="shared" si="165"/>
        <v>1870.6661119999999</v>
      </c>
      <c r="M168" s="289">
        <f t="shared" si="209"/>
        <v>3180.1323903999996</v>
      </c>
      <c r="N168" s="149">
        <f t="shared" si="115"/>
        <v>9353.3305599999985</v>
      </c>
      <c r="O168" s="149">
        <f t="shared" si="210"/>
        <v>9727.4637824000001</v>
      </c>
      <c r="P168" s="149">
        <f t="shared" si="211"/>
        <v>16835.995007999998</v>
      </c>
      <c r="Q168" s="279">
        <f t="shared" ref="Q168:Q230" si="212">L168*1.8</f>
        <v>3367.1990016</v>
      </c>
      <c r="R168" s="50"/>
      <c r="S168" s="463"/>
    </row>
    <row r="169" spans="1:19" s="49" customFormat="1" ht="25.5">
      <c r="A169" s="475"/>
      <c r="B169" s="502" t="s">
        <v>3557</v>
      </c>
      <c r="C169" s="81" t="s">
        <v>3735</v>
      </c>
      <c r="D169" s="48" t="s">
        <v>4</v>
      </c>
      <c r="E169" s="32">
        <v>6</v>
      </c>
      <c r="F169" s="35">
        <v>8.4</v>
      </c>
      <c r="G169" s="53">
        <v>400</v>
      </c>
      <c r="H169" s="53">
        <v>150</v>
      </c>
      <c r="I169" s="83">
        <v>1.5</v>
      </c>
      <c r="J169" s="83">
        <v>2357.3204479999999</v>
      </c>
      <c r="K169" s="33">
        <f t="shared" si="166"/>
        <v>0</v>
      </c>
      <c r="L169" s="819">
        <f t="shared" si="165"/>
        <v>2357.3204479999999</v>
      </c>
      <c r="M169" s="289">
        <f t="shared" si="209"/>
        <v>4007.4447615999998</v>
      </c>
      <c r="N169" s="149">
        <f t="shared" si="115"/>
        <v>11786.60224</v>
      </c>
      <c r="O169" s="149">
        <f t="shared" si="210"/>
        <v>12258.0663296</v>
      </c>
      <c r="P169" s="149">
        <f t="shared" si="211"/>
        <v>21215.884031999998</v>
      </c>
      <c r="Q169" s="279">
        <f t="shared" si="212"/>
        <v>4243.1768063999998</v>
      </c>
      <c r="R169" s="50"/>
      <c r="S169" s="463"/>
    </row>
    <row r="170" spans="1:19" s="49" customFormat="1" ht="25.5">
      <c r="A170" s="475"/>
      <c r="B170" s="502" t="s">
        <v>4241</v>
      </c>
      <c r="C170" s="81" t="s">
        <v>4191</v>
      </c>
      <c r="D170" s="48" t="s">
        <v>4</v>
      </c>
      <c r="E170" s="32">
        <v>6</v>
      </c>
      <c r="F170" s="35">
        <v>10</v>
      </c>
      <c r="G170" s="53">
        <v>400</v>
      </c>
      <c r="H170" s="53">
        <v>150</v>
      </c>
      <c r="I170" s="83">
        <v>2</v>
      </c>
      <c r="J170" s="83">
        <v>3301.2671999999998</v>
      </c>
      <c r="K170" s="33">
        <f t="shared" si="166"/>
        <v>0</v>
      </c>
      <c r="L170" s="819">
        <f t="shared" ref="L170" si="213">J170*(1-K170)</f>
        <v>3301.2671999999998</v>
      </c>
      <c r="M170" s="289">
        <f t="shared" ref="M170" si="214">L170*1.7</f>
        <v>5612.1542399999998</v>
      </c>
      <c r="N170" s="149">
        <f t="shared" ref="N170" si="215">L170*5</f>
        <v>16506.335999999999</v>
      </c>
      <c r="O170" s="149">
        <f t="shared" ref="O170" si="216">L170*5.2</f>
        <v>17166.58944</v>
      </c>
      <c r="P170" s="149">
        <f t="shared" ref="P170" si="217">L170*9</f>
        <v>29711.404799999997</v>
      </c>
      <c r="Q170" s="279">
        <f t="shared" ref="Q170" si="218">L170*1.8</f>
        <v>5942.2809600000001</v>
      </c>
      <c r="R170" s="50"/>
      <c r="S170" s="463"/>
    </row>
    <row r="171" spans="1:19" s="49" customFormat="1" ht="25.5">
      <c r="A171" s="475"/>
      <c r="B171" s="502" t="s">
        <v>3558</v>
      </c>
      <c r="C171" s="81" t="s">
        <v>3736</v>
      </c>
      <c r="D171" s="48" t="s">
        <v>4</v>
      </c>
      <c r="E171" s="32">
        <v>6</v>
      </c>
      <c r="F171" s="35">
        <v>4.5</v>
      </c>
      <c r="G171" s="53">
        <v>400</v>
      </c>
      <c r="H171" s="53">
        <v>200</v>
      </c>
      <c r="I171" s="83">
        <v>0.7</v>
      </c>
      <c r="J171" s="83">
        <v>1316.8691200000001</v>
      </c>
      <c r="K171" s="33">
        <f t="shared" si="166"/>
        <v>0</v>
      </c>
      <c r="L171" s="819">
        <f t="shared" si="165"/>
        <v>1316.8691200000001</v>
      </c>
      <c r="M171" s="289" t="s">
        <v>521</v>
      </c>
      <c r="N171" s="149">
        <f t="shared" si="115"/>
        <v>6584.3456000000006</v>
      </c>
      <c r="O171" s="149">
        <f t="shared" si="210"/>
        <v>6847.7194240000008</v>
      </c>
      <c r="P171" s="149">
        <f t="shared" si="211"/>
        <v>11851.82208</v>
      </c>
      <c r="Q171" s="279">
        <f t="shared" si="212"/>
        <v>2370.3644160000003</v>
      </c>
      <c r="R171" s="50"/>
      <c r="S171" s="463"/>
    </row>
    <row r="172" spans="1:19" s="49" customFormat="1" ht="25.5">
      <c r="A172" s="475"/>
      <c r="B172" s="502" t="s">
        <v>3559</v>
      </c>
      <c r="C172" s="81" t="s">
        <v>3737</v>
      </c>
      <c r="D172" s="48" t="s">
        <v>4</v>
      </c>
      <c r="E172" s="32">
        <v>6</v>
      </c>
      <c r="F172" s="35">
        <v>6.41</v>
      </c>
      <c r="G172" s="53">
        <v>400</v>
      </c>
      <c r="H172" s="53">
        <v>200</v>
      </c>
      <c r="I172" s="83">
        <v>1</v>
      </c>
      <c r="J172" s="83">
        <v>1616.2048000000002</v>
      </c>
      <c r="K172" s="33">
        <f t="shared" si="166"/>
        <v>0</v>
      </c>
      <c r="L172" s="819">
        <f t="shared" si="165"/>
        <v>1616.2048000000002</v>
      </c>
      <c r="M172" s="289">
        <f t="shared" ref="M172:M230" si="219">L172*1.7</f>
        <v>2747.5481600000003</v>
      </c>
      <c r="N172" s="149">
        <f t="shared" si="115"/>
        <v>8081.0240000000013</v>
      </c>
      <c r="O172" s="149">
        <f t="shared" si="210"/>
        <v>8404.2649600000022</v>
      </c>
      <c r="P172" s="149">
        <f t="shared" si="211"/>
        <v>14545.843200000001</v>
      </c>
      <c r="Q172" s="279">
        <f t="shared" si="212"/>
        <v>2909.1686400000003</v>
      </c>
      <c r="R172" s="50"/>
      <c r="S172" s="463"/>
    </row>
    <row r="173" spans="1:19" s="49" customFormat="1" ht="25.5">
      <c r="A173" s="475"/>
      <c r="B173" s="502" t="s">
        <v>3560</v>
      </c>
      <c r="C173" s="81" t="s">
        <v>3738</v>
      </c>
      <c r="D173" s="48" t="s">
        <v>4</v>
      </c>
      <c r="E173" s="32">
        <v>6</v>
      </c>
      <c r="F173" s="35">
        <v>7.69</v>
      </c>
      <c r="G173" s="53">
        <v>400</v>
      </c>
      <c r="H173" s="53">
        <v>200</v>
      </c>
      <c r="I173" s="83">
        <v>1.2</v>
      </c>
      <c r="J173" s="83">
        <v>2166.0262400000001</v>
      </c>
      <c r="K173" s="33">
        <f t="shared" si="166"/>
        <v>0</v>
      </c>
      <c r="L173" s="819">
        <f t="shared" si="165"/>
        <v>2166.0262400000001</v>
      </c>
      <c r="M173" s="289">
        <f t="shared" si="219"/>
        <v>3682.244608</v>
      </c>
      <c r="N173" s="149">
        <f t="shared" si="115"/>
        <v>10830.1312</v>
      </c>
      <c r="O173" s="149">
        <f t="shared" si="210"/>
        <v>11263.336448000002</v>
      </c>
      <c r="P173" s="149">
        <f t="shared" si="211"/>
        <v>19494.23616</v>
      </c>
      <c r="Q173" s="279">
        <f t="shared" si="212"/>
        <v>3898.8472320000005</v>
      </c>
      <c r="R173" s="50"/>
      <c r="S173" s="463"/>
    </row>
    <row r="174" spans="1:19" s="49" customFormat="1" ht="25.5">
      <c r="A174" s="475"/>
      <c r="B174" s="502" t="s">
        <v>3561</v>
      </c>
      <c r="C174" s="81" t="s">
        <v>3739</v>
      </c>
      <c r="D174" s="48" t="s">
        <v>4</v>
      </c>
      <c r="E174" s="32">
        <v>6</v>
      </c>
      <c r="F174" s="35">
        <v>9.6199999999999992</v>
      </c>
      <c r="G174" s="53">
        <v>400</v>
      </c>
      <c r="H174" s="53">
        <v>200</v>
      </c>
      <c r="I174" s="83">
        <v>1.5</v>
      </c>
      <c r="J174" s="83">
        <v>2688.3955839999999</v>
      </c>
      <c r="K174" s="33">
        <f t="shared" si="166"/>
        <v>0</v>
      </c>
      <c r="L174" s="819">
        <f t="shared" si="165"/>
        <v>2688.3955839999999</v>
      </c>
      <c r="M174" s="289">
        <f t="shared" si="219"/>
        <v>4570.2724927999998</v>
      </c>
      <c r="N174" s="149">
        <f t="shared" si="115"/>
        <v>13441.977919999999</v>
      </c>
      <c r="O174" s="149">
        <f t="shared" si="210"/>
        <v>13979.657036799999</v>
      </c>
      <c r="P174" s="149">
        <f t="shared" si="211"/>
        <v>24195.560255999997</v>
      </c>
      <c r="Q174" s="279">
        <f t="shared" si="212"/>
        <v>4839.1120511999998</v>
      </c>
      <c r="R174" s="50"/>
      <c r="S174" s="463"/>
    </row>
    <row r="175" spans="1:19" s="49" customFormat="1" ht="25.5">
      <c r="A175" s="475"/>
      <c r="B175" s="502" t="s">
        <v>4242</v>
      </c>
      <c r="C175" s="81" t="s">
        <v>4192</v>
      </c>
      <c r="D175" s="48" t="s">
        <v>4</v>
      </c>
      <c r="E175" s="32">
        <v>6</v>
      </c>
      <c r="F175" s="35">
        <v>11.55</v>
      </c>
      <c r="G175" s="53">
        <v>400</v>
      </c>
      <c r="H175" s="53">
        <v>200</v>
      </c>
      <c r="I175" s="83">
        <v>2</v>
      </c>
      <c r="J175" s="83">
        <v>3763.7824000000001</v>
      </c>
      <c r="K175" s="33">
        <f t="shared" si="166"/>
        <v>0</v>
      </c>
      <c r="L175" s="819">
        <f t="shared" ref="L175" si="220">J175*(1-K175)</f>
        <v>3763.7824000000001</v>
      </c>
      <c r="M175" s="289">
        <f t="shared" ref="M175" si="221">L175*1.7</f>
        <v>6398.4300800000001</v>
      </c>
      <c r="N175" s="149">
        <f t="shared" ref="N175" si="222">L175*5</f>
        <v>18818.912</v>
      </c>
      <c r="O175" s="149">
        <f t="shared" ref="O175" si="223">L175*5.2</f>
        <v>19571.66848</v>
      </c>
      <c r="P175" s="149">
        <f t="shared" ref="P175" si="224">L175*9</f>
        <v>33874.041599999997</v>
      </c>
      <c r="Q175" s="279">
        <f t="shared" ref="Q175" si="225">L175*1.8</f>
        <v>6774.8083200000001</v>
      </c>
      <c r="R175" s="50"/>
      <c r="S175" s="463"/>
    </row>
    <row r="176" spans="1:19" s="49" customFormat="1" ht="25.5">
      <c r="A176" s="475"/>
      <c r="B176" s="502" t="s">
        <v>3562</v>
      </c>
      <c r="C176" s="81" t="s">
        <v>3740</v>
      </c>
      <c r="D176" s="48" t="s">
        <v>4</v>
      </c>
      <c r="E176" s="32">
        <v>6</v>
      </c>
      <c r="F176" s="35">
        <v>4.9000000000000004</v>
      </c>
      <c r="G176" s="53">
        <v>500</v>
      </c>
      <c r="H176" s="53">
        <v>50</v>
      </c>
      <c r="I176" s="83">
        <v>1</v>
      </c>
      <c r="J176" s="83">
        <v>962.92494592000003</v>
      </c>
      <c r="K176" s="33">
        <f t="shared" si="166"/>
        <v>0</v>
      </c>
      <c r="L176" s="819">
        <f t="shared" si="165"/>
        <v>962.92494592000003</v>
      </c>
      <c r="M176" s="289">
        <f t="shared" si="219"/>
        <v>1636.9724080640001</v>
      </c>
      <c r="N176" s="149">
        <f t="shared" si="115"/>
        <v>4814.6247296000001</v>
      </c>
      <c r="O176" s="149">
        <f t="shared" si="210"/>
        <v>5007.209718784</v>
      </c>
      <c r="P176" s="149">
        <f t="shared" si="211"/>
        <v>8666.3245132800002</v>
      </c>
      <c r="Q176" s="279">
        <f t="shared" si="212"/>
        <v>1733.264902656</v>
      </c>
      <c r="R176" s="50"/>
      <c r="S176" s="463"/>
    </row>
    <row r="177" spans="1:19" s="49" customFormat="1" ht="25.5">
      <c r="A177" s="475"/>
      <c r="B177" s="502" t="s">
        <v>3563</v>
      </c>
      <c r="C177" s="81" t="s">
        <v>3741</v>
      </c>
      <c r="D177" s="48" t="s">
        <v>4</v>
      </c>
      <c r="E177" s="32">
        <v>6</v>
      </c>
      <c r="F177" s="35">
        <v>5.81</v>
      </c>
      <c r="G177" s="53">
        <v>500</v>
      </c>
      <c r="H177" s="53">
        <v>50</v>
      </c>
      <c r="I177" s="83">
        <v>1.2</v>
      </c>
      <c r="J177" s="83">
        <v>1290.51237952</v>
      </c>
      <c r="K177" s="33">
        <f t="shared" si="166"/>
        <v>0</v>
      </c>
      <c r="L177" s="819">
        <f t="shared" si="165"/>
        <v>1290.51237952</v>
      </c>
      <c r="M177" s="289">
        <f t="shared" si="219"/>
        <v>2193.8710451839997</v>
      </c>
      <c r="N177" s="149">
        <f t="shared" si="115"/>
        <v>6452.5618975999996</v>
      </c>
      <c r="O177" s="149">
        <f t="shared" si="210"/>
        <v>6710.6643735039997</v>
      </c>
      <c r="P177" s="149">
        <f t="shared" si="211"/>
        <v>11614.611415679999</v>
      </c>
      <c r="Q177" s="279">
        <f t="shared" si="212"/>
        <v>2322.9222831359998</v>
      </c>
      <c r="R177" s="50"/>
      <c r="S177" s="463"/>
    </row>
    <row r="178" spans="1:19" s="49" customFormat="1" ht="25.5">
      <c r="A178" s="475"/>
      <c r="B178" s="502" t="s">
        <v>3564</v>
      </c>
      <c r="C178" s="81" t="s">
        <v>3742</v>
      </c>
      <c r="D178" s="48" t="s">
        <v>4</v>
      </c>
      <c r="E178" s="32">
        <v>6</v>
      </c>
      <c r="F178" s="35">
        <v>7.3</v>
      </c>
      <c r="G178" s="53">
        <v>500</v>
      </c>
      <c r="H178" s="53">
        <v>50</v>
      </c>
      <c r="I178" s="83">
        <v>1.5</v>
      </c>
      <c r="J178" s="83">
        <v>1722.2974720000002</v>
      </c>
      <c r="K178" s="33">
        <f t="shared" si="166"/>
        <v>0</v>
      </c>
      <c r="L178" s="819">
        <f t="shared" si="165"/>
        <v>1722.2974720000002</v>
      </c>
      <c r="M178" s="289">
        <f t="shared" si="219"/>
        <v>2927.9057024000003</v>
      </c>
      <c r="N178" s="149">
        <f t="shared" si="115"/>
        <v>8611.487360000001</v>
      </c>
      <c r="O178" s="149">
        <f t="shared" si="210"/>
        <v>8955.946854400001</v>
      </c>
      <c r="P178" s="149">
        <f t="shared" si="211"/>
        <v>15500.677248000002</v>
      </c>
      <c r="Q178" s="279">
        <f t="shared" si="212"/>
        <v>3100.1354496000004</v>
      </c>
      <c r="R178" s="50"/>
      <c r="S178" s="463"/>
    </row>
    <row r="179" spans="1:19" s="49" customFormat="1" ht="25.5">
      <c r="A179" s="475"/>
      <c r="B179" s="502" t="s">
        <v>4243</v>
      </c>
      <c r="C179" s="81" t="s">
        <v>4193</v>
      </c>
      <c r="D179" s="48" t="s">
        <v>4</v>
      </c>
      <c r="E179" s="32">
        <v>6</v>
      </c>
      <c r="F179" s="35">
        <v>8.7899999999999991</v>
      </c>
      <c r="G179" s="53">
        <v>500</v>
      </c>
      <c r="H179" s="53">
        <v>50</v>
      </c>
      <c r="I179" s="83">
        <v>2</v>
      </c>
      <c r="J179" s="83">
        <v>2411.3152</v>
      </c>
      <c r="K179" s="33">
        <f t="shared" si="166"/>
        <v>0</v>
      </c>
      <c r="L179" s="819">
        <f t="shared" ref="L179" si="226">J179*(1-K179)</f>
        <v>2411.3152</v>
      </c>
      <c r="M179" s="289">
        <f t="shared" ref="M179" si="227">L179*1.7</f>
        <v>4099.2358400000003</v>
      </c>
      <c r="N179" s="149">
        <f t="shared" ref="N179" si="228">L179*5</f>
        <v>12056.576000000001</v>
      </c>
      <c r="O179" s="149">
        <f t="shared" ref="O179" si="229">L179*5.2</f>
        <v>12538.839040000001</v>
      </c>
      <c r="P179" s="149">
        <f t="shared" ref="P179" si="230">L179*9</f>
        <v>21701.836800000001</v>
      </c>
      <c r="Q179" s="279">
        <f t="shared" ref="Q179" si="231">L179*1.8</f>
        <v>4340.3673600000002</v>
      </c>
      <c r="R179" s="50"/>
      <c r="S179" s="463"/>
    </row>
    <row r="180" spans="1:19" s="49" customFormat="1" ht="25.5">
      <c r="A180" s="475"/>
      <c r="B180" s="502" t="s">
        <v>3565</v>
      </c>
      <c r="C180" s="81" t="s">
        <v>3743</v>
      </c>
      <c r="D180" s="48" t="s">
        <v>4</v>
      </c>
      <c r="E180" s="32">
        <v>6</v>
      </c>
      <c r="F180" s="35">
        <v>5.04</v>
      </c>
      <c r="G180" s="53">
        <v>500</v>
      </c>
      <c r="H180" s="53">
        <v>60</v>
      </c>
      <c r="I180" s="83">
        <v>1</v>
      </c>
      <c r="J180" s="83">
        <v>993.59152256000016</v>
      </c>
      <c r="K180" s="33">
        <f t="shared" si="166"/>
        <v>0</v>
      </c>
      <c r="L180" s="819">
        <f t="shared" si="165"/>
        <v>993.59152256000016</v>
      </c>
      <c r="M180" s="289">
        <f t="shared" si="219"/>
        <v>1689.1055883520003</v>
      </c>
      <c r="N180" s="149">
        <f t="shared" si="115"/>
        <v>4967.9576128000008</v>
      </c>
      <c r="O180" s="149">
        <f t="shared" si="210"/>
        <v>5166.6759173120008</v>
      </c>
      <c r="P180" s="149">
        <f t="shared" si="211"/>
        <v>8942.3237030400014</v>
      </c>
      <c r="Q180" s="279">
        <f t="shared" si="212"/>
        <v>1788.4647406080003</v>
      </c>
      <c r="R180" s="50"/>
      <c r="S180" s="463"/>
    </row>
    <row r="181" spans="1:19" s="49" customFormat="1" ht="25.5">
      <c r="A181" s="475"/>
      <c r="B181" s="502" t="s">
        <v>3566</v>
      </c>
      <c r="C181" s="81" t="s">
        <v>3744</v>
      </c>
      <c r="D181" s="48" t="s">
        <v>4</v>
      </c>
      <c r="E181" s="32">
        <v>6</v>
      </c>
      <c r="F181" s="35">
        <v>6.03</v>
      </c>
      <c r="G181" s="53">
        <v>500</v>
      </c>
      <c r="H181" s="53">
        <v>60</v>
      </c>
      <c r="I181" s="83">
        <v>1.2</v>
      </c>
      <c r="J181" s="83">
        <v>1331.5911347200001</v>
      </c>
      <c r="K181" s="33">
        <f t="shared" si="166"/>
        <v>0</v>
      </c>
      <c r="L181" s="819">
        <f t="shared" si="165"/>
        <v>1331.5911347200001</v>
      </c>
      <c r="M181" s="289">
        <f t="shared" si="219"/>
        <v>2263.7049290240002</v>
      </c>
      <c r="N181" s="149">
        <f t="shared" ref="N181:N230" si="232">L181*5</f>
        <v>6657.9556736000004</v>
      </c>
      <c r="O181" s="149">
        <f t="shared" si="210"/>
        <v>6924.2739005440008</v>
      </c>
      <c r="P181" s="149">
        <f t="shared" si="211"/>
        <v>11984.320212480001</v>
      </c>
      <c r="Q181" s="279">
        <f t="shared" si="212"/>
        <v>2396.8640424960004</v>
      </c>
      <c r="R181" s="50"/>
      <c r="S181" s="463"/>
    </row>
    <row r="182" spans="1:19" s="49" customFormat="1" ht="25.5">
      <c r="A182" s="475"/>
      <c r="B182" s="502" t="s">
        <v>3567</v>
      </c>
      <c r="C182" s="81" t="s">
        <v>3745</v>
      </c>
      <c r="D182" s="48" t="s">
        <v>4</v>
      </c>
      <c r="E182" s="32">
        <v>6</v>
      </c>
      <c r="F182" s="35">
        <v>7.51</v>
      </c>
      <c r="G182" s="53">
        <v>500</v>
      </c>
      <c r="H182" s="53">
        <v>60</v>
      </c>
      <c r="I182" s="83">
        <v>1.5</v>
      </c>
      <c r="J182" s="83">
        <v>1778.578816</v>
      </c>
      <c r="K182" s="33">
        <f t="shared" si="166"/>
        <v>0</v>
      </c>
      <c r="L182" s="819">
        <f t="shared" si="165"/>
        <v>1778.578816</v>
      </c>
      <c r="M182" s="289">
        <f t="shared" si="219"/>
        <v>3023.5839871999997</v>
      </c>
      <c r="N182" s="149">
        <f t="shared" si="232"/>
        <v>8892.89408</v>
      </c>
      <c r="O182" s="149">
        <f t="shared" si="210"/>
        <v>9248.6098431999999</v>
      </c>
      <c r="P182" s="149">
        <f t="shared" si="211"/>
        <v>16007.209343999999</v>
      </c>
      <c r="Q182" s="279">
        <f t="shared" si="212"/>
        <v>3201.4418688000001</v>
      </c>
      <c r="R182" s="50"/>
      <c r="S182" s="463"/>
    </row>
    <row r="183" spans="1:19" s="49" customFormat="1" ht="25.5">
      <c r="A183" s="475"/>
      <c r="B183" s="502" t="s">
        <v>4244</v>
      </c>
      <c r="C183" s="81" t="s">
        <v>4194</v>
      </c>
      <c r="D183" s="48" t="s">
        <v>4</v>
      </c>
      <c r="E183" s="32">
        <v>6</v>
      </c>
      <c r="F183" s="35">
        <v>9</v>
      </c>
      <c r="G183" s="53">
        <v>500</v>
      </c>
      <c r="H183" s="53">
        <v>60</v>
      </c>
      <c r="I183" s="83">
        <v>2</v>
      </c>
      <c r="J183" s="83">
        <v>2490.5664000000002</v>
      </c>
      <c r="K183" s="33">
        <f t="shared" si="166"/>
        <v>0</v>
      </c>
      <c r="L183" s="819">
        <f t="shared" ref="L183" si="233">J183*(1-K183)</f>
        <v>2490.5664000000002</v>
      </c>
      <c r="M183" s="289">
        <f t="shared" ref="M183" si="234">L183*1.7</f>
        <v>4233.96288</v>
      </c>
      <c r="N183" s="149">
        <f t="shared" ref="N183" si="235">L183*5</f>
        <v>12452.832</v>
      </c>
      <c r="O183" s="149">
        <f t="shared" ref="O183" si="236">L183*5.2</f>
        <v>12950.945280000002</v>
      </c>
      <c r="P183" s="149">
        <f t="shared" ref="P183" si="237">L183*9</f>
        <v>22415.097600000001</v>
      </c>
      <c r="Q183" s="279">
        <f t="shared" ref="Q183" si="238">L183*1.8</f>
        <v>4483.0195200000007</v>
      </c>
      <c r="R183" s="50"/>
      <c r="S183" s="463"/>
    </row>
    <row r="184" spans="1:19" s="49" customFormat="1" ht="25.5">
      <c r="A184" s="475"/>
      <c r="B184" s="502" t="s">
        <v>3568</v>
      </c>
      <c r="C184" s="81" t="s">
        <v>3746</v>
      </c>
      <c r="D184" s="48" t="s">
        <v>4</v>
      </c>
      <c r="E184" s="32">
        <v>6</v>
      </c>
      <c r="F184" s="35">
        <v>5.18</v>
      </c>
      <c r="G184" s="53">
        <v>500</v>
      </c>
      <c r="H184" s="53">
        <v>70</v>
      </c>
      <c r="I184" s="83">
        <v>1</v>
      </c>
      <c r="J184" s="83">
        <v>1025.0226784000001</v>
      </c>
      <c r="K184" s="33">
        <f t="shared" si="166"/>
        <v>0</v>
      </c>
      <c r="L184" s="819">
        <f t="shared" si="165"/>
        <v>1025.0226784000001</v>
      </c>
      <c r="M184" s="289">
        <f t="shared" si="219"/>
        <v>1742.5385532800001</v>
      </c>
      <c r="N184" s="149">
        <f t="shared" si="232"/>
        <v>5125.1133920000011</v>
      </c>
      <c r="O184" s="149">
        <f t="shared" si="210"/>
        <v>5330.1179276800012</v>
      </c>
      <c r="P184" s="149">
        <f t="shared" si="211"/>
        <v>9225.2041056000016</v>
      </c>
      <c r="Q184" s="279">
        <f t="shared" si="212"/>
        <v>1845.0408211200004</v>
      </c>
      <c r="R184" s="50"/>
      <c r="S184" s="463"/>
    </row>
    <row r="185" spans="1:19" s="49" customFormat="1" ht="25.5">
      <c r="A185" s="475"/>
      <c r="B185" s="502" t="s">
        <v>3569</v>
      </c>
      <c r="C185" s="81" t="s">
        <v>3747</v>
      </c>
      <c r="D185" s="48" t="s">
        <v>4</v>
      </c>
      <c r="E185" s="32">
        <v>6</v>
      </c>
      <c r="F185" s="35">
        <v>6.22</v>
      </c>
      <c r="G185" s="53">
        <v>500</v>
      </c>
      <c r="H185" s="53">
        <v>70</v>
      </c>
      <c r="I185" s="83">
        <v>1.2</v>
      </c>
      <c r="J185" s="83">
        <v>1373.7403008000001</v>
      </c>
      <c r="K185" s="33">
        <f t="shared" si="166"/>
        <v>0</v>
      </c>
      <c r="L185" s="819">
        <f t="shared" si="165"/>
        <v>1373.7403008000001</v>
      </c>
      <c r="M185" s="289">
        <f t="shared" si="219"/>
        <v>2335.3585113600002</v>
      </c>
      <c r="N185" s="149">
        <f t="shared" si="232"/>
        <v>6868.7015040000006</v>
      </c>
      <c r="O185" s="149">
        <f t="shared" si="210"/>
        <v>7143.4495641600006</v>
      </c>
      <c r="P185" s="149">
        <f t="shared" si="211"/>
        <v>12363.662707200001</v>
      </c>
      <c r="Q185" s="279">
        <f t="shared" si="212"/>
        <v>2472.7325414400002</v>
      </c>
      <c r="R185" s="50"/>
      <c r="S185" s="463"/>
    </row>
    <row r="186" spans="1:19" s="49" customFormat="1" ht="25.5">
      <c r="A186" s="475"/>
      <c r="B186" s="502" t="s">
        <v>3570</v>
      </c>
      <c r="C186" s="81" t="s">
        <v>3748</v>
      </c>
      <c r="D186" s="48" t="s">
        <v>4</v>
      </c>
      <c r="E186" s="32">
        <v>6</v>
      </c>
      <c r="F186" s="35">
        <v>7.7</v>
      </c>
      <c r="G186" s="53">
        <v>500</v>
      </c>
      <c r="H186" s="53">
        <v>70</v>
      </c>
      <c r="I186" s="83">
        <v>1.5</v>
      </c>
      <c r="J186" s="83">
        <v>1834.86016</v>
      </c>
      <c r="K186" s="33">
        <f t="shared" si="166"/>
        <v>0</v>
      </c>
      <c r="L186" s="819">
        <f t="shared" si="165"/>
        <v>1834.86016</v>
      </c>
      <c r="M186" s="289">
        <f t="shared" si="219"/>
        <v>3119.2622719999999</v>
      </c>
      <c r="N186" s="149">
        <f t="shared" si="232"/>
        <v>9174.3007999999991</v>
      </c>
      <c r="O186" s="149">
        <f t="shared" si="210"/>
        <v>9541.2728320000006</v>
      </c>
      <c r="P186" s="149">
        <f t="shared" si="211"/>
        <v>16513.741439999998</v>
      </c>
      <c r="Q186" s="279">
        <f t="shared" si="212"/>
        <v>3302.7482879999998</v>
      </c>
      <c r="R186" s="50"/>
      <c r="S186" s="463"/>
    </row>
    <row r="187" spans="1:19" s="49" customFormat="1" ht="25.5">
      <c r="A187" s="475"/>
      <c r="B187" s="502" t="s">
        <v>4245</v>
      </c>
      <c r="C187" s="81" t="s">
        <v>4195</v>
      </c>
      <c r="D187" s="48" t="s">
        <v>4</v>
      </c>
      <c r="E187" s="32">
        <v>6</v>
      </c>
      <c r="F187" s="35">
        <v>9.18</v>
      </c>
      <c r="G187" s="53">
        <v>500</v>
      </c>
      <c r="H187" s="53">
        <v>70</v>
      </c>
      <c r="I187" s="83">
        <v>2</v>
      </c>
      <c r="J187" s="83">
        <v>2569.8175999999999</v>
      </c>
      <c r="K187" s="33">
        <f t="shared" si="166"/>
        <v>0</v>
      </c>
      <c r="L187" s="819">
        <f t="shared" ref="L187" si="239">J187*(1-K187)</f>
        <v>2569.8175999999999</v>
      </c>
      <c r="M187" s="289">
        <f t="shared" ref="M187" si="240">L187*1.7</f>
        <v>4368.6899199999998</v>
      </c>
      <c r="N187" s="149">
        <f t="shared" ref="N187" si="241">L187*5</f>
        <v>12849.088</v>
      </c>
      <c r="O187" s="149">
        <f t="shared" ref="O187" si="242">L187*5.2</f>
        <v>13363.051519999999</v>
      </c>
      <c r="P187" s="149">
        <f t="shared" ref="P187" si="243">L187*9</f>
        <v>23128.358399999997</v>
      </c>
      <c r="Q187" s="279">
        <f t="shared" ref="Q187" si="244">L187*1.8</f>
        <v>4625.6716799999995</v>
      </c>
      <c r="R187" s="50"/>
      <c r="S187" s="463"/>
    </row>
    <row r="188" spans="1:19" s="49" customFormat="1" ht="25.5">
      <c r="A188" s="475"/>
      <c r="B188" s="502" t="s">
        <v>3571</v>
      </c>
      <c r="C188" s="81" t="s">
        <v>3749</v>
      </c>
      <c r="D188" s="48" t="s">
        <v>4</v>
      </c>
      <c r="E188" s="32">
        <v>6</v>
      </c>
      <c r="F188" s="35">
        <v>5.32</v>
      </c>
      <c r="G188" s="53">
        <v>500</v>
      </c>
      <c r="H188" s="53">
        <v>80</v>
      </c>
      <c r="I188" s="83">
        <v>1</v>
      </c>
      <c r="J188" s="83">
        <v>1056.46773568</v>
      </c>
      <c r="K188" s="33">
        <f t="shared" si="166"/>
        <v>0</v>
      </c>
      <c r="L188" s="819">
        <f t="shared" si="165"/>
        <v>1056.46773568</v>
      </c>
      <c r="M188" s="289">
        <f t="shared" si="219"/>
        <v>1795.9951506560001</v>
      </c>
      <c r="N188" s="149">
        <f t="shared" si="232"/>
        <v>5282.3386784000004</v>
      </c>
      <c r="O188" s="149">
        <f t="shared" si="210"/>
        <v>5493.6322255360001</v>
      </c>
      <c r="P188" s="149">
        <f t="shared" si="211"/>
        <v>9508.2096211200005</v>
      </c>
      <c r="Q188" s="279">
        <f t="shared" si="212"/>
        <v>1901.6419242240001</v>
      </c>
      <c r="R188" s="50"/>
      <c r="S188" s="463"/>
    </row>
    <row r="189" spans="1:19" s="49" customFormat="1" ht="25.5">
      <c r="A189" s="475"/>
      <c r="B189" s="502" t="s">
        <v>3572</v>
      </c>
      <c r="C189" s="81" t="s">
        <v>3750</v>
      </c>
      <c r="D189" s="48" t="s">
        <v>4</v>
      </c>
      <c r="E189" s="32">
        <v>6</v>
      </c>
      <c r="F189" s="35">
        <v>6.41</v>
      </c>
      <c r="G189" s="53">
        <v>500</v>
      </c>
      <c r="H189" s="53">
        <v>80</v>
      </c>
      <c r="I189" s="83">
        <v>1.2</v>
      </c>
      <c r="J189" s="83">
        <v>1415.8755654400002</v>
      </c>
      <c r="K189" s="33">
        <f t="shared" si="166"/>
        <v>0</v>
      </c>
      <c r="L189" s="819">
        <f t="shared" si="165"/>
        <v>1415.8755654400002</v>
      </c>
      <c r="M189" s="289">
        <f t="shared" si="219"/>
        <v>2406.988461248</v>
      </c>
      <c r="N189" s="149">
        <f t="shared" si="232"/>
        <v>7079.3778272000009</v>
      </c>
      <c r="O189" s="149">
        <f t="shared" si="210"/>
        <v>7362.5529402880011</v>
      </c>
      <c r="P189" s="149">
        <f t="shared" si="211"/>
        <v>12742.880088960002</v>
      </c>
      <c r="Q189" s="279">
        <f t="shared" si="212"/>
        <v>2548.5760177920006</v>
      </c>
      <c r="R189" s="50"/>
      <c r="S189" s="463"/>
    </row>
    <row r="190" spans="1:19" s="49" customFormat="1" ht="25.5">
      <c r="A190" s="475"/>
      <c r="B190" s="502" t="s">
        <v>3573</v>
      </c>
      <c r="C190" s="81" t="s">
        <v>3751</v>
      </c>
      <c r="D190" s="48" t="s">
        <v>4</v>
      </c>
      <c r="E190" s="32">
        <v>6</v>
      </c>
      <c r="F190" s="35">
        <v>7.89</v>
      </c>
      <c r="G190" s="53">
        <v>500</v>
      </c>
      <c r="H190" s="53">
        <v>80</v>
      </c>
      <c r="I190" s="83">
        <v>1.5</v>
      </c>
      <c r="J190" s="83">
        <v>1891.1544960000003</v>
      </c>
      <c r="K190" s="33">
        <f t="shared" si="166"/>
        <v>0</v>
      </c>
      <c r="L190" s="819">
        <f t="shared" si="165"/>
        <v>1891.1544960000003</v>
      </c>
      <c r="M190" s="289">
        <f t="shared" si="219"/>
        <v>3214.9626432000005</v>
      </c>
      <c r="N190" s="149">
        <f t="shared" si="232"/>
        <v>9455.7724800000015</v>
      </c>
      <c r="O190" s="149">
        <f t="shared" si="210"/>
        <v>9834.0033792000013</v>
      </c>
      <c r="P190" s="149">
        <f t="shared" si="211"/>
        <v>17020.390464000004</v>
      </c>
      <c r="Q190" s="279">
        <f t="shared" si="212"/>
        <v>3404.0780928000008</v>
      </c>
      <c r="R190" s="50"/>
      <c r="S190" s="463"/>
    </row>
    <row r="191" spans="1:19" s="49" customFormat="1" ht="25.5">
      <c r="A191" s="475"/>
      <c r="B191" s="502" t="s">
        <v>4246</v>
      </c>
      <c r="C191" s="81" t="s">
        <v>4196</v>
      </c>
      <c r="D191" s="48" t="s">
        <v>4</v>
      </c>
      <c r="E191" s="32">
        <v>6</v>
      </c>
      <c r="F191" s="35">
        <v>9.3699999999999992</v>
      </c>
      <c r="G191" s="53">
        <v>500</v>
      </c>
      <c r="H191" s="53">
        <v>80</v>
      </c>
      <c r="I191" s="83">
        <v>2</v>
      </c>
      <c r="J191" s="83">
        <v>2647.7696000000001</v>
      </c>
      <c r="K191" s="33">
        <f t="shared" si="166"/>
        <v>0</v>
      </c>
      <c r="L191" s="819">
        <f t="shared" ref="L191" si="245">J191*(1-K191)</f>
        <v>2647.7696000000001</v>
      </c>
      <c r="M191" s="289">
        <f t="shared" ref="M191" si="246">L191*1.7</f>
        <v>4501.2083199999997</v>
      </c>
      <c r="N191" s="149">
        <f t="shared" ref="N191" si="247">L191*5</f>
        <v>13238.848</v>
      </c>
      <c r="O191" s="149">
        <f t="shared" ref="O191" si="248">L191*5.2</f>
        <v>13768.40192</v>
      </c>
      <c r="P191" s="149">
        <f t="shared" ref="P191" si="249">L191*9</f>
        <v>23829.9264</v>
      </c>
      <c r="Q191" s="279">
        <f t="shared" ref="Q191" si="250">L191*1.8</f>
        <v>4765.9852799999999</v>
      </c>
      <c r="R191" s="50"/>
      <c r="S191" s="463"/>
    </row>
    <row r="192" spans="1:19" s="49" customFormat="1" ht="25.5">
      <c r="A192" s="475"/>
      <c r="B192" s="502" t="s">
        <v>3574</v>
      </c>
      <c r="C192" s="81" t="s">
        <v>3752</v>
      </c>
      <c r="D192" s="48" t="s">
        <v>4</v>
      </c>
      <c r="E192" s="32">
        <v>6</v>
      </c>
      <c r="F192" s="35">
        <v>5.59</v>
      </c>
      <c r="G192" s="53">
        <v>500</v>
      </c>
      <c r="H192" s="53">
        <v>100</v>
      </c>
      <c r="I192" s="83">
        <v>1</v>
      </c>
      <c r="J192" s="83">
        <v>1119.3578502400003</v>
      </c>
      <c r="K192" s="33">
        <f t="shared" si="166"/>
        <v>0</v>
      </c>
      <c r="L192" s="819">
        <f t="shared" si="165"/>
        <v>1119.3578502400003</v>
      </c>
      <c r="M192" s="289">
        <f t="shared" si="219"/>
        <v>1902.9083454080005</v>
      </c>
      <c r="N192" s="149">
        <f t="shared" si="232"/>
        <v>5596.7892512000017</v>
      </c>
      <c r="O192" s="149">
        <f t="shared" si="210"/>
        <v>5820.6608212480014</v>
      </c>
      <c r="P192" s="149">
        <f t="shared" si="211"/>
        <v>10074.220652160002</v>
      </c>
      <c r="Q192" s="279">
        <f t="shared" si="212"/>
        <v>2014.8441304320006</v>
      </c>
      <c r="R192" s="50"/>
      <c r="S192" s="463"/>
    </row>
    <row r="193" spans="1:19" s="49" customFormat="1" ht="25.5">
      <c r="A193" s="475"/>
      <c r="B193" s="502" t="s">
        <v>3575</v>
      </c>
      <c r="C193" s="81" t="s">
        <v>3753</v>
      </c>
      <c r="D193" s="48" t="s">
        <v>4</v>
      </c>
      <c r="E193" s="32">
        <v>6</v>
      </c>
      <c r="F193" s="35">
        <v>6.8</v>
      </c>
      <c r="G193" s="53">
        <v>500</v>
      </c>
      <c r="H193" s="53">
        <v>100</v>
      </c>
      <c r="I193" s="83">
        <v>1.2</v>
      </c>
      <c r="J193" s="83">
        <v>1500.1460947200001</v>
      </c>
      <c r="K193" s="33">
        <f t="shared" si="166"/>
        <v>0</v>
      </c>
      <c r="L193" s="819">
        <f t="shared" si="165"/>
        <v>1500.1460947200001</v>
      </c>
      <c r="M193" s="289">
        <f t="shared" si="219"/>
        <v>2550.2483610240001</v>
      </c>
      <c r="N193" s="149">
        <f t="shared" si="232"/>
        <v>7500.7304736000006</v>
      </c>
      <c r="O193" s="149">
        <f t="shared" si="210"/>
        <v>7800.7596925440002</v>
      </c>
      <c r="P193" s="149">
        <f t="shared" si="211"/>
        <v>13501.31485248</v>
      </c>
      <c r="Q193" s="279">
        <f t="shared" si="212"/>
        <v>2700.262970496</v>
      </c>
      <c r="R193" s="50"/>
      <c r="S193" s="463"/>
    </row>
    <row r="194" spans="1:19" s="49" customFormat="1" ht="25.5">
      <c r="A194" s="475"/>
      <c r="B194" s="502" t="s">
        <v>3576</v>
      </c>
      <c r="C194" s="81" t="s">
        <v>3754</v>
      </c>
      <c r="D194" s="48" t="s">
        <v>4</v>
      </c>
      <c r="E194" s="32">
        <v>6</v>
      </c>
      <c r="F194" s="35">
        <v>8.4</v>
      </c>
      <c r="G194" s="53">
        <v>500</v>
      </c>
      <c r="H194" s="53">
        <v>100</v>
      </c>
      <c r="I194" s="83">
        <v>1.5</v>
      </c>
      <c r="J194" s="83">
        <v>2003.7171840000001</v>
      </c>
      <c r="K194" s="33">
        <f t="shared" si="166"/>
        <v>0</v>
      </c>
      <c r="L194" s="819">
        <f t="shared" si="165"/>
        <v>2003.7171840000001</v>
      </c>
      <c r="M194" s="289">
        <f t="shared" si="219"/>
        <v>3406.3192128000001</v>
      </c>
      <c r="N194" s="149">
        <f t="shared" si="232"/>
        <v>10018.585920000001</v>
      </c>
      <c r="O194" s="149">
        <f t="shared" si="210"/>
        <v>10419.329356800001</v>
      </c>
      <c r="P194" s="149">
        <f t="shared" si="211"/>
        <v>18033.454656000002</v>
      </c>
      <c r="Q194" s="279">
        <f t="shared" si="212"/>
        <v>3606.6909312000003</v>
      </c>
      <c r="R194" s="50"/>
      <c r="S194" s="463"/>
    </row>
    <row r="195" spans="1:19" s="49" customFormat="1" ht="25.5">
      <c r="A195" s="475"/>
      <c r="B195" s="502" t="s">
        <v>4247</v>
      </c>
      <c r="C195" s="81" t="s">
        <v>4197</v>
      </c>
      <c r="D195" s="48" t="s">
        <v>4</v>
      </c>
      <c r="E195" s="32">
        <v>6</v>
      </c>
      <c r="F195" s="35">
        <v>10</v>
      </c>
      <c r="G195" s="53">
        <v>500</v>
      </c>
      <c r="H195" s="53">
        <v>100</v>
      </c>
      <c r="I195" s="83">
        <v>2</v>
      </c>
      <c r="J195" s="83">
        <v>2806.2719999999999</v>
      </c>
      <c r="K195" s="33">
        <f t="shared" si="166"/>
        <v>0</v>
      </c>
      <c r="L195" s="819">
        <f t="shared" ref="L195" si="251">J195*(1-K195)</f>
        <v>2806.2719999999999</v>
      </c>
      <c r="M195" s="289">
        <f t="shared" ref="M195" si="252">L195*1.7</f>
        <v>4770.6624000000002</v>
      </c>
      <c r="N195" s="149">
        <f t="shared" ref="N195" si="253">L195*5</f>
        <v>14031.36</v>
      </c>
      <c r="O195" s="149">
        <f t="shared" ref="O195" si="254">L195*5.2</f>
        <v>14592.6144</v>
      </c>
      <c r="P195" s="149">
        <f t="shared" ref="P195" si="255">L195*9</f>
        <v>25256.448</v>
      </c>
      <c r="Q195" s="279">
        <f t="shared" ref="Q195" si="256">L195*1.8</f>
        <v>5051.2896000000001</v>
      </c>
      <c r="R195" s="50"/>
      <c r="S195" s="463"/>
    </row>
    <row r="196" spans="1:19" s="49" customFormat="1" ht="25.5">
      <c r="A196" s="475"/>
      <c r="B196" s="502" t="s">
        <v>3577</v>
      </c>
      <c r="C196" s="81" t="s">
        <v>3755</v>
      </c>
      <c r="D196" s="48" t="s">
        <v>4</v>
      </c>
      <c r="E196" s="32">
        <v>6</v>
      </c>
      <c r="F196" s="31">
        <v>6.41</v>
      </c>
      <c r="G196" s="53">
        <v>500</v>
      </c>
      <c r="H196" s="53">
        <v>150</v>
      </c>
      <c r="I196" s="83">
        <v>1</v>
      </c>
      <c r="J196" s="83">
        <v>1590.7404800000002</v>
      </c>
      <c r="K196" s="33">
        <f t="shared" si="166"/>
        <v>0</v>
      </c>
      <c r="L196" s="819">
        <f t="shared" si="165"/>
        <v>1590.7404800000002</v>
      </c>
      <c r="M196" s="289">
        <f t="shared" si="219"/>
        <v>2704.258816</v>
      </c>
      <c r="N196" s="149">
        <f t="shared" si="232"/>
        <v>7953.702400000001</v>
      </c>
      <c r="O196" s="149">
        <f t="shared" si="210"/>
        <v>8271.8504960000009</v>
      </c>
      <c r="P196" s="149">
        <f t="shared" si="211"/>
        <v>14316.664320000002</v>
      </c>
      <c r="Q196" s="279">
        <f t="shared" si="212"/>
        <v>2863.3328640000004</v>
      </c>
      <c r="R196" s="50"/>
      <c r="S196" s="463"/>
    </row>
    <row r="197" spans="1:19" s="49" customFormat="1" ht="25.5">
      <c r="A197" s="475"/>
      <c r="B197" s="502" t="s">
        <v>3578</v>
      </c>
      <c r="C197" s="81" t="s">
        <v>3756</v>
      </c>
      <c r="D197" s="48" t="s">
        <v>4</v>
      </c>
      <c r="E197" s="32">
        <v>6</v>
      </c>
      <c r="F197" s="31">
        <v>7.69</v>
      </c>
      <c r="G197" s="53">
        <v>500</v>
      </c>
      <c r="H197" s="53">
        <v>150</v>
      </c>
      <c r="I197" s="83">
        <v>1.2</v>
      </c>
      <c r="J197" s="83">
        <v>2131.896256</v>
      </c>
      <c r="K197" s="33">
        <f t="shared" si="166"/>
        <v>0</v>
      </c>
      <c r="L197" s="819">
        <f t="shared" si="165"/>
        <v>2131.896256</v>
      </c>
      <c r="M197" s="289">
        <f t="shared" si="219"/>
        <v>3624.2236352</v>
      </c>
      <c r="N197" s="149">
        <f t="shared" si="232"/>
        <v>10659.48128</v>
      </c>
      <c r="O197" s="149">
        <f t="shared" si="210"/>
        <v>11085.8605312</v>
      </c>
      <c r="P197" s="149">
        <f t="shared" si="211"/>
        <v>19187.066304</v>
      </c>
      <c r="Q197" s="279">
        <f t="shared" si="212"/>
        <v>3837.4132608</v>
      </c>
      <c r="R197" s="50"/>
      <c r="S197" s="463"/>
    </row>
    <row r="198" spans="1:19" s="49" customFormat="1" ht="25.5">
      <c r="A198" s="475"/>
      <c r="B198" s="502" t="s">
        <v>3579</v>
      </c>
      <c r="C198" s="81" t="s">
        <v>3757</v>
      </c>
      <c r="D198" s="48" t="s">
        <v>4</v>
      </c>
      <c r="E198" s="32">
        <v>6</v>
      </c>
      <c r="F198" s="31">
        <v>9.6199999999999992</v>
      </c>
      <c r="G198" s="53">
        <v>500</v>
      </c>
      <c r="H198" s="53">
        <v>150</v>
      </c>
      <c r="I198" s="83">
        <v>1.5</v>
      </c>
      <c r="J198" s="83">
        <v>2688.3955839999999</v>
      </c>
      <c r="K198" s="33">
        <f t="shared" si="166"/>
        <v>0</v>
      </c>
      <c r="L198" s="819">
        <f t="shared" si="165"/>
        <v>2688.3955839999999</v>
      </c>
      <c r="M198" s="289">
        <f t="shared" si="219"/>
        <v>4570.2724927999998</v>
      </c>
      <c r="N198" s="149">
        <f t="shared" si="232"/>
        <v>13441.977919999999</v>
      </c>
      <c r="O198" s="149">
        <f t="shared" si="210"/>
        <v>13979.657036799999</v>
      </c>
      <c r="P198" s="149">
        <f t="shared" si="211"/>
        <v>24195.560255999997</v>
      </c>
      <c r="Q198" s="279">
        <f t="shared" si="212"/>
        <v>4839.1120511999998</v>
      </c>
      <c r="R198" s="50"/>
      <c r="S198" s="463"/>
    </row>
    <row r="199" spans="1:19" s="49" customFormat="1" ht="25.5">
      <c r="A199" s="475"/>
      <c r="B199" s="502" t="s">
        <v>4248</v>
      </c>
      <c r="C199" s="81" t="s">
        <v>4198</v>
      </c>
      <c r="D199" s="48" t="s">
        <v>4</v>
      </c>
      <c r="E199" s="32">
        <v>6</v>
      </c>
      <c r="F199" s="31">
        <v>11.55</v>
      </c>
      <c r="G199" s="53">
        <v>500</v>
      </c>
      <c r="H199" s="53">
        <v>150</v>
      </c>
      <c r="I199" s="83">
        <v>2</v>
      </c>
      <c r="J199" s="83">
        <v>3763.7824000000001</v>
      </c>
      <c r="K199" s="33">
        <f t="shared" si="166"/>
        <v>0</v>
      </c>
      <c r="L199" s="819">
        <f t="shared" ref="L199" si="257">J199*(1-K199)</f>
        <v>3763.7824000000001</v>
      </c>
      <c r="M199" s="289">
        <f t="shared" ref="M199" si="258">L199*1.7</f>
        <v>6398.4300800000001</v>
      </c>
      <c r="N199" s="149">
        <f t="shared" ref="N199" si="259">L199*5</f>
        <v>18818.912</v>
      </c>
      <c r="O199" s="149">
        <f t="shared" ref="O199" si="260">L199*5.2</f>
        <v>19571.66848</v>
      </c>
      <c r="P199" s="149">
        <f t="shared" ref="P199" si="261">L199*9</f>
        <v>33874.041599999997</v>
      </c>
      <c r="Q199" s="279">
        <f t="shared" ref="Q199" si="262">L199*1.8</f>
        <v>6774.8083200000001</v>
      </c>
      <c r="R199" s="50"/>
      <c r="S199" s="463"/>
    </row>
    <row r="200" spans="1:19" s="49" customFormat="1" ht="25.5">
      <c r="A200" s="475"/>
      <c r="B200" s="502" t="s">
        <v>3580</v>
      </c>
      <c r="C200" s="81" t="s">
        <v>3758</v>
      </c>
      <c r="D200" s="48" t="s">
        <v>4</v>
      </c>
      <c r="E200" s="32">
        <v>6</v>
      </c>
      <c r="F200" s="31">
        <v>7.25</v>
      </c>
      <c r="G200" s="53">
        <v>500</v>
      </c>
      <c r="H200" s="53">
        <v>200</v>
      </c>
      <c r="I200" s="83">
        <v>1</v>
      </c>
      <c r="J200" s="83">
        <v>1829.7413119999999</v>
      </c>
      <c r="K200" s="33">
        <f t="shared" si="166"/>
        <v>0</v>
      </c>
      <c r="L200" s="819">
        <f t="shared" ref="L200:L231" si="263">J200*(1-K200)</f>
        <v>1829.7413119999999</v>
      </c>
      <c r="M200" s="289">
        <f t="shared" si="219"/>
        <v>3110.5602303999999</v>
      </c>
      <c r="N200" s="149">
        <f t="shared" si="232"/>
        <v>9148.7065599999987</v>
      </c>
      <c r="O200" s="149">
        <f t="shared" si="210"/>
        <v>9514.6548223999998</v>
      </c>
      <c r="P200" s="149">
        <f t="shared" si="211"/>
        <v>16467.671807999999</v>
      </c>
      <c r="Q200" s="279">
        <f t="shared" si="212"/>
        <v>3293.5343616</v>
      </c>
      <c r="R200" s="50"/>
      <c r="S200" s="463"/>
    </row>
    <row r="201" spans="1:19" s="49" customFormat="1" ht="25.5">
      <c r="A201" s="475"/>
      <c r="B201" s="502" t="s">
        <v>3581</v>
      </c>
      <c r="C201" s="81" t="s">
        <v>3759</v>
      </c>
      <c r="D201" s="48" t="s">
        <v>4</v>
      </c>
      <c r="E201" s="32">
        <v>6</v>
      </c>
      <c r="F201" s="31">
        <v>8.57</v>
      </c>
      <c r="G201" s="53">
        <v>500</v>
      </c>
      <c r="H201" s="53">
        <v>200</v>
      </c>
      <c r="I201" s="83">
        <v>1.2</v>
      </c>
      <c r="J201" s="83">
        <v>2452.201024</v>
      </c>
      <c r="K201" s="33">
        <f t="shared" ref="K201:K231" si="264">K200</f>
        <v>0</v>
      </c>
      <c r="L201" s="819">
        <f t="shared" si="263"/>
        <v>2452.201024</v>
      </c>
      <c r="M201" s="289">
        <f t="shared" si="219"/>
        <v>4168.7417408000001</v>
      </c>
      <c r="N201" s="149">
        <f t="shared" si="232"/>
        <v>12261.00512</v>
      </c>
      <c r="O201" s="149">
        <f t="shared" si="210"/>
        <v>12751.445324800001</v>
      </c>
      <c r="P201" s="149">
        <f t="shared" si="211"/>
        <v>22069.809216000001</v>
      </c>
      <c r="Q201" s="279">
        <f t="shared" si="212"/>
        <v>4413.9618431999997</v>
      </c>
      <c r="R201" s="50"/>
      <c r="S201" s="463"/>
    </row>
    <row r="202" spans="1:19" s="49" customFormat="1" ht="25.5">
      <c r="A202" s="475"/>
      <c r="B202" s="502" t="s">
        <v>3582</v>
      </c>
      <c r="C202" s="81" t="s">
        <v>3760</v>
      </c>
      <c r="D202" s="48" t="s">
        <v>4</v>
      </c>
      <c r="E202" s="32">
        <v>6</v>
      </c>
      <c r="F202" s="31">
        <v>10.69</v>
      </c>
      <c r="G202" s="53">
        <v>500</v>
      </c>
      <c r="H202" s="53">
        <v>200</v>
      </c>
      <c r="I202" s="83">
        <v>1.5</v>
      </c>
      <c r="J202" s="83">
        <v>3019.4837120000007</v>
      </c>
      <c r="K202" s="33">
        <f t="shared" si="264"/>
        <v>0</v>
      </c>
      <c r="L202" s="819">
        <f t="shared" si="263"/>
        <v>3019.4837120000007</v>
      </c>
      <c r="M202" s="289">
        <f t="shared" si="219"/>
        <v>5133.122310400001</v>
      </c>
      <c r="N202" s="149">
        <f t="shared" si="232"/>
        <v>15097.418560000004</v>
      </c>
      <c r="O202" s="149">
        <f t="shared" si="210"/>
        <v>15701.315302400004</v>
      </c>
      <c r="P202" s="149">
        <f t="shared" si="211"/>
        <v>27175.353408000006</v>
      </c>
      <c r="Q202" s="279">
        <f t="shared" si="212"/>
        <v>5435.0706816000011</v>
      </c>
      <c r="R202" s="50"/>
      <c r="S202" s="463"/>
    </row>
    <row r="203" spans="1:19" s="49" customFormat="1" ht="25.5">
      <c r="A203" s="475"/>
      <c r="B203" s="502" t="s">
        <v>4249</v>
      </c>
      <c r="C203" s="81" t="s">
        <v>4199</v>
      </c>
      <c r="D203" s="48" t="s">
        <v>4</v>
      </c>
      <c r="E203" s="32">
        <v>6</v>
      </c>
      <c r="F203" s="31">
        <v>12.81</v>
      </c>
      <c r="G203" s="53">
        <v>500</v>
      </c>
      <c r="H203" s="53">
        <v>200</v>
      </c>
      <c r="I203" s="83">
        <v>2</v>
      </c>
      <c r="J203" s="83">
        <v>4227.5968000000003</v>
      </c>
      <c r="K203" s="33">
        <f t="shared" si="264"/>
        <v>0</v>
      </c>
      <c r="L203" s="819">
        <f t="shared" ref="L203" si="265">J203*(1-K203)</f>
        <v>4227.5968000000003</v>
      </c>
      <c r="M203" s="289">
        <f t="shared" ref="M203" si="266">L203*1.7</f>
        <v>7186.9145600000002</v>
      </c>
      <c r="N203" s="149">
        <f t="shared" ref="N203" si="267">L203*5</f>
        <v>21137.984</v>
      </c>
      <c r="O203" s="149">
        <f t="shared" ref="O203" si="268">L203*5.2</f>
        <v>21983.503360000002</v>
      </c>
      <c r="P203" s="149">
        <f t="shared" ref="P203" si="269">L203*9</f>
        <v>38048.371200000001</v>
      </c>
      <c r="Q203" s="279">
        <f t="shared" ref="Q203" si="270">L203*1.8</f>
        <v>7609.6742400000003</v>
      </c>
      <c r="R203" s="50"/>
      <c r="S203" s="463"/>
    </row>
    <row r="204" spans="1:19" s="49" customFormat="1" ht="25.5">
      <c r="A204" s="475"/>
      <c r="B204" s="502" t="s">
        <v>3583</v>
      </c>
      <c r="C204" s="81" t="s">
        <v>3761</v>
      </c>
      <c r="D204" s="48" t="s">
        <v>4</v>
      </c>
      <c r="E204" s="32">
        <v>6</v>
      </c>
      <c r="F204" s="31">
        <v>5.65</v>
      </c>
      <c r="G204" s="53">
        <v>600</v>
      </c>
      <c r="H204" s="53">
        <v>50</v>
      </c>
      <c r="I204" s="83">
        <v>1</v>
      </c>
      <c r="J204" s="83">
        <v>1119.3578502400003</v>
      </c>
      <c r="K204" s="33">
        <f t="shared" si="264"/>
        <v>0</v>
      </c>
      <c r="L204" s="819">
        <f t="shared" si="263"/>
        <v>1119.3578502400003</v>
      </c>
      <c r="M204" s="289">
        <f t="shared" si="219"/>
        <v>1902.9083454080005</v>
      </c>
      <c r="N204" s="149">
        <f t="shared" si="232"/>
        <v>5596.7892512000017</v>
      </c>
      <c r="O204" s="149">
        <f t="shared" si="210"/>
        <v>5820.6608212480014</v>
      </c>
      <c r="P204" s="149">
        <f t="shared" si="211"/>
        <v>10074.220652160002</v>
      </c>
      <c r="Q204" s="279">
        <f t="shared" si="212"/>
        <v>2014.8441304320006</v>
      </c>
      <c r="R204" s="50"/>
      <c r="S204" s="463"/>
    </row>
    <row r="205" spans="1:19" s="49" customFormat="1" ht="25.5">
      <c r="A205" s="475"/>
      <c r="B205" s="502" t="s">
        <v>3584</v>
      </c>
      <c r="C205" s="81" t="s">
        <v>3762</v>
      </c>
      <c r="D205" s="48" t="s">
        <v>4</v>
      </c>
      <c r="E205" s="32">
        <v>6</v>
      </c>
      <c r="F205" s="31">
        <v>6.8</v>
      </c>
      <c r="G205" s="53">
        <v>600</v>
      </c>
      <c r="H205" s="53">
        <v>50</v>
      </c>
      <c r="I205" s="83">
        <v>1.2</v>
      </c>
      <c r="J205" s="83">
        <v>1500.1460947200001</v>
      </c>
      <c r="K205" s="33">
        <f t="shared" si="264"/>
        <v>0</v>
      </c>
      <c r="L205" s="819">
        <f t="shared" si="263"/>
        <v>1500.1460947200001</v>
      </c>
      <c r="M205" s="289">
        <f t="shared" si="219"/>
        <v>2550.2483610240001</v>
      </c>
      <c r="N205" s="149">
        <f t="shared" si="232"/>
        <v>7500.7304736000006</v>
      </c>
      <c r="O205" s="149">
        <f t="shared" si="210"/>
        <v>7800.7596925440002</v>
      </c>
      <c r="P205" s="149">
        <f t="shared" si="211"/>
        <v>13501.31485248</v>
      </c>
      <c r="Q205" s="279">
        <f t="shared" si="212"/>
        <v>2700.262970496</v>
      </c>
      <c r="R205" s="50"/>
      <c r="S205" s="463"/>
    </row>
    <row r="206" spans="1:19" s="49" customFormat="1" ht="25.5">
      <c r="A206" s="475"/>
      <c r="B206" s="502" t="s">
        <v>3585</v>
      </c>
      <c r="C206" s="81" t="s">
        <v>3763</v>
      </c>
      <c r="D206" s="48" t="s">
        <v>4</v>
      </c>
      <c r="E206" s="32">
        <v>6</v>
      </c>
      <c r="F206" s="31">
        <v>8.6999999999999993</v>
      </c>
      <c r="G206" s="53">
        <v>600</v>
      </c>
      <c r="H206" s="53">
        <v>50</v>
      </c>
      <c r="I206" s="83">
        <v>1.5</v>
      </c>
      <c r="J206" s="83">
        <v>2003.7171840000001</v>
      </c>
      <c r="K206" s="33">
        <f t="shared" si="264"/>
        <v>0</v>
      </c>
      <c r="L206" s="819">
        <f t="shared" si="263"/>
        <v>2003.7171840000001</v>
      </c>
      <c r="M206" s="289">
        <f t="shared" si="219"/>
        <v>3406.3192128000001</v>
      </c>
      <c r="N206" s="149">
        <f t="shared" si="232"/>
        <v>10018.585920000001</v>
      </c>
      <c r="O206" s="149">
        <f t="shared" si="210"/>
        <v>10419.329356800001</v>
      </c>
      <c r="P206" s="149">
        <f t="shared" si="211"/>
        <v>18033.454656000002</v>
      </c>
      <c r="Q206" s="279">
        <f t="shared" si="212"/>
        <v>3606.6909312000003</v>
      </c>
      <c r="R206" s="50"/>
      <c r="S206" s="463"/>
    </row>
    <row r="207" spans="1:19" s="49" customFormat="1" ht="25.5">
      <c r="A207" s="475"/>
      <c r="B207" s="502" t="s">
        <v>4250</v>
      </c>
      <c r="C207" s="81" t="s">
        <v>4200</v>
      </c>
      <c r="D207" s="48" t="s">
        <v>4</v>
      </c>
      <c r="E207" s="32">
        <v>6</v>
      </c>
      <c r="F207" s="31">
        <v>10.6</v>
      </c>
      <c r="G207" s="53">
        <v>600</v>
      </c>
      <c r="H207" s="53">
        <v>50</v>
      </c>
      <c r="I207" s="83">
        <v>2</v>
      </c>
      <c r="J207" s="83">
        <v>2806.2719999999999</v>
      </c>
      <c r="K207" s="33">
        <f t="shared" si="264"/>
        <v>0</v>
      </c>
      <c r="L207" s="819">
        <f t="shared" ref="L207" si="271">J207*(1-K207)</f>
        <v>2806.2719999999999</v>
      </c>
      <c r="M207" s="289">
        <f t="shared" ref="M207" si="272">L207*1.7</f>
        <v>4770.6624000000002</v>
      </c>
      <c r="N207" s="149">
        <f t="shared" ref="N207" si="273">L207*5</f>
        <v>14031.36</v>
      </c>
      <c r="O207" s="149">
        <f t="shared" ref="O207" si="274">L207*5.2</f>
        <v>14592.6144</v>
      </c>
      <c r="P207" s="149">
        <f t="shared" ref="P207" si="275">L207*9</f>
        <v>25256.448</v>
      </c>
      <c r="Q207" s="279">
        <f t="shared" ref="Q207" si="276">L207*1.8</f>
        <v>5051.2896000000001</v>
      </c>
      <c r="R207" s="50"/>
      <c r="S207" s="463"/>
    </row>
    <row r="208" spans="1:19" s="49" customFormat="1" ht="25.5">
      <c r="A208" s="475"/>
      <c r="B208" s="502" t="s">
        <v>3586</v>
      </c>
      <c r="C208" s="81" t="s">
        <v>3764</v>
      </c>
      <c r="D208" s="48" t="s">
        <v>4</v>
      </c>
      <c r="E208" s="32">
        <v>6</v>
      </c>
      <c r="F208" s="31">
        <v>5.82</v>
      </c>
      <c r="G208" s="53">
        <v>600</v>
      </c>
      <c r="H208" s="53">
        <v>60</v>
      </c>
      <c r="I208" s="83">
        <v>1</v>
      </c>
      <c r="J208" s="83">
        <v>1150.8029075200002</v>
      </c>
      <c r="K208" s="33">
        <f t="shared" si="264"/>
        <v>0</v>
      </c>
      <c r="L208" s="819">
        <f t="shared" si="263"/>
        <v>1150.8029075200002</v>
      </c>
      <c r="M208" s="289">
        <f t="shared" si="219"/>
        <v>1956.3649427840003</v>
      </c>
      <c r="N208" s="149">
        <f t="shared" si="232"/>
        <v>5754.0145376000009</v>
      </c>
      <c r="O208" s="149">
        <f t="shared" si="210"/>
        <v>5984.1751191040012</v>
      </c>
      <c r="P208" s="149">
        <f t="shared" si="211"/>
        <v>10357.226167680001</v>
      </c>
      <c r="Q208" s="279">
        <f t="shared" si="212"/>
        <v>2071.4452335360006</v>
      </c>
      <c r="R208" s="50"/>
      <c r="S208" s="463"/>
    </row>
    <row r="209" spans="1:19" s="49" customFormat="1" ht="25.5">
      <c r="A209" s="475"/>
      <c r="B209" s="502" t="s">
        <v>3587</v>
      </c>
      <c r="C209" s="81" t="s">
        <v>3765</v>
      </c>
      <c r="D209" s="48" t="s">
        <v>4</v>
      </c>
      <c r="E209" s="32">
        <v>6</v>
      </c>
      <c r="F209" s="31">
        <v>6.97</v>
      </c>
      <c r="G209" s="53">
        <v>600</v>
      </c>
      <c r="H209" s="53">
        <v>60</v>
      </c>
      <c r="I209" s="83">
        <v>1.2</v>
      </c>
      <c r="J209" s="83">
        <v>1542.2952608000003</v>
      </c>
      <c r="K209" s="33">
        <f t="shared" si="264"/>
        <v>0</v>
      </c>
      <c r="L209" s="819">
        <f t="shared" si="263"/>
        <v>1542.2952608000003</v>
      </c>
      <c r="M209" s="289">
        <f t="shared" si="219"/>
        <v>2621.9019433600006</v>
      </c>
      <c r="N209" s="149">
        <f t="shared" si="232"/>
        <v>7711.4763040000016</v>
      </c>
      <c r="O209" s="149">
        <f t="shared" si="210"/>
        <v>8019.9353561600019</v>
      </c>
      <c r="P209" s="149">
        <f t="shared" si="211"/>
        <v>13880.657347200002</v>
      </c>
      <c r="Q209" s="279">
        <f t="shared" si="212"/>
        <v>2776.1314694400007</v>
      </c>
      <c r="R209" s="50"/>
      <c r="S209" s="463"/>
    </row>
    <row r="210" spans="1:19" s="49" customFormat="1" ht="25.5">
      <c r="A210" s="475"/>
      <c r="B210" s="502" t="s">
        <v>3588</v>
      </c>
      <c r="C210" s="81" t="s">
        <v>3766</v>
      </c>
      <c r="D210" s="48" t="s">
        <v>4</v>
      </c>
      <c r="E210" s="32">
        <v>6</v>
      </c>
      <c r="F210" s="31">
        <v>8.69</v>
      </c>
      <c r="G210" s="53">
        <v>600</v>
      </c>
      <c r="H210" s="53">
        <v>60</v>
      </c>
      <c r="I210" s="83">
        <v>1.5</v>
      </c>
      <c r="J210" s="83">
        <v>2059.9985280000001</v>
      </c>
      <c r="K210" s="33">
        <f t="shared" si="264"/>
        <v>0</v>
      </c>
      <c r="L210" s="819">
        <f t="shared" si="263"/>
        <v>2059.9985280000001</v>
      </c>
      <c r="M210" s="289">
        <f t="shared" si="219"/>
        <v>3501.9974975999999</v>
      </c>
      <c r="N210" s="149">
        <f t="shared" si="232"/>
        <v>10299.99264</v>
      </c>
      <c r="O210" s="149">
        <f t="shared" si="210"/>
        <v>10711.992345600001</v>
      </c>
      <c r="P210" s="149">
        <f t="shared" si="211"/>
        <v>18539.986752000001</v>
      </c>
      <c r="Q210" s="279">
        <f t="shared" si="212"/>
        <v>3707.9973504000004</v>
      </c>
      <c r="R210" s="50"/>
      <c r="S210" s="463"/>
    </row>
    <row r="211" spans="1:19" s="49" customFormat="1" ht="25.5">
      <c r="A211" s="475"/>
      <c r="B211" s="502" t="s">
        <v>4251</v>
      </c>
      <c r="C211" s="81" t="s">
        <v>4201</v>
      </c>
      <c r="D211" s="48" t="s">
        <v>4</v>
      </c>
      <c r="E211" s="32">
        <v>6</v>
      </c>
      <c r="F211" s="31">
        <v>10.41</v>
      </c>
      <c r="G211" s="53">
        <v>600</v>
      </c>
      <c r="H211" s="53">
        <v>60</v>
      </c>
      <c r="I211" s="83">
        <v>2</v>
      </c>
      <c r="J211" s="83">
        <v>2884.2239999999997</v>
      </c>
      <c r="K211" s="33">
        <f t="shared" si="264"/>
        <v>0</v>
      </c>
      <c r="L211" s="819">
        <f t="shared" ref="L211" si="277">J211*(1-K211)</f>
        <v>2884.2239999999997</v>
      </c>
      <c r="M211" s="289">
        <f t="shared" ref="M211" si="278">L211*1.7</f>
        <v>4903.1807999999992</v>
      </c>
      <c r="N211" s="149">
        <f t="shared" ref="N211" si="279">L211*5</f>
        <v>14421.119999999999</v>
      </c>
      <c r="O211" s="149">
        <f t="shared" ref="O211" si="280">L211*5.2</f>
        <v>14997.9648</v>
      </c>
      <c r="P211" s="149">
        <f t="shared" ref="P211" si="281">L211*9</f>
        <v>25958.015999999996</v>
      </c>
      <c r="Q211" s="279">
        <f t="shared" ref="Q211" si="282">L211*1.8</f>
        <v>5191.6031999999996</v>
      </c>
      <c r="R211" s="50"/>
      <c r="S211" s="463"/>
    </row>
    <row r="212" spans="1:19" s="49" customFormat="1" ht="25.5">
      <c r="A212" s="475"/>
      <c r="B212" s="502" t="s">
        <v>3589</v>
      </c>
      <c r="C212" s="81" t="s">
        <v>3767</v>
      </c>
      <c r="D212" s="48" t="s">
        <v>4</v>
      </c>
      <c r="E212" s="32">
        <v>6</v>
      </c>
      <c r="F212" s="31">
        <v>5.9749999999999996</v>
      </c>
      <c r="G212" s="53">
        <v>600</v>
      </c>
      <c r="H212" s="53">
        <v>70</v>
      </c>
      <c r="I212" s="83">
        <v>1</v>
      </c>
      <c r="J212" s="83">
        <v>1182.2340633600002</v>
      </c>
      <c r="K212" s="33">
        <f t="shared" si="264"/>
        <v>0</v>
      </c>
      <c r="L212" s="819">
        <f t="shared" si="263"/>
        <v>1182.2340633600002</v>
      </c>
      <c r="M212" s="289">
        <f t="shared" si="219"/>
        <v>2009.7979077120003</v>
      </c>
      <c r="N212" s="149">
        <f t="shared" si="232"/>
        <v>5911.1703168000004</v>
      </c>
      <c r="O212" s="149">
        <f t="shared" si="210"/>
        <v>6147.6171294720007</v>
      </c>
      <c r="P212" s="149">
        <f t="shared" si="211"/>
        <v>10640.106570240001</v>
      </c>
      <c r="Q212" s="279">
        <f t="shared" si="212"/>
        <v>2128.0213140480005</v>
      </c>
      <c r="R212" s="50"/>
      <c r="S212" s="463"/>
    </row>
    <row r="213" spans="1:19" s="49" customFormat="1" ht="25.5">
      <c r="A213" s="475"/>
      <c r="B213" s="502" t="s">
        <v>3590</v>
      </c>
      <c r="C213" s="81" t="s">
        <v>3768</v>
      </c>
      <c r="D213" s="48" t="s">
        <v>4</v>
      </c>
      <c r="E213" s="32">
        <v>6</v>
      </c>
      <c r="F213" s="31">
        <v>7.1349999999999998</v>
      </c>
      <c r="G213" s="53">
        <v>600</v>
      </c>
      <c r="H213" s="53">
        <v>70</v>
      </c>
      <c r="I213" s="83">
        <v>1.2</v>
      </c>
      <c r="J213" s="83">
        <v>1584.4305254400003</v>
      </c>
      <c r="K213" s="33">
        <f t="shared" si="264"/>
        <v>0</v>
      </c>
      <c r="L213" s="819">
        <f t="shared" si="263"/>
        <v>1584.4305254400003</v>
      </c>
      <c r="M213" s="289">
        <f t="shared" si="219"/>
        <v>2693.5318932480004</v>
      </c>
      <c r="N213" s="149">
        <f t="shared" si="232"/>
        <v>7922.1526272000019</v>
      </c>
      <c r="O213" s="149">
        <f t="shared" si="210"/>
        <v>8239.0387322880015</v>
      </c>
      <c r="P213" s="149">
        <f t="shared" si="211"/>
        <v>14259.874728960003</v>
      </c>
      <c r="Q213" s="279">
        <f t="shared" si="212"/>
        <v>2851.9749457920007</v>
      </c>
      <c r="R213" s="50"/>
      <c r="S213" s="463"/>
    </row>
    <row r="214" spans="1:19" s="49" customFormat="1" ht="25.5">
      <c r="A214" s="475"/>
      <c r="B214" s="502" t="s">
        <v>3591</v>
      </c>
      <c r="C214" s="81" t="s">
        <v>3769</v>
      </c>
      <c r="D214" s="48" t="s">
        <v>4</v>
      </c>
      <c r="E214" s="32">
        <v>6</v>
      </c>
      <c r="F214" s="31">
        <v>8.93</v>
      </c>
      <c r="G214" s="53">
        <v>600</v>
      </c>
      <c r="H214" s="53">
        <v>70</v>
      </c>
      <c r="I214" s="83">
        <v>1.5</v>
      </c>
      <c r="J214" s="83">
        <v>2116.2798720000001</v>
      </c>
      <c r="K214" s="33">
        <f t="shared" si="264"/>
        <v>0</v>
      </c>
      <c r="L214" s="819">
        <f t="shared" si="263"/>
        <v>2116.2798720000001</v>
      </c>
      <c r="M214" s="289">
        <f t="shared" si="219"/>
        <v>3597.6757824000001</v>
      </c>
      <c r="N214" s="149">
        <f t="shared" si="232"/>
        <v>10581.399359999999</v>
      </c>
      <c r="O214" s="149">
        <f t="shared" si="210"/>
        <v>11004.6553344</v>
      </c>
      <c r="P214" s="149">
        <f t="shared" si="211"/>
        <v>19046.518848</v>
      </c>
      <c r="Q214" s="279">
        <f t="shared" si="212"/>
        <v>3809.3037696000001</v>
      </c>
      <c r="R214" s="50"/>
      <c r="S214" s="463"/>
    </row>
    <row r="215" spans="1:19" s="49" customFormat="1" ht="25.5">
      <c r="A215" s="475"/>
      <c r="B215" s="502" t="s">
        <v>4252</v>
      </c>
      <c r="C215" s="81" t="s">
        <v>4202</v>
      </c>
      <c r="D215" s="48" t="s">
        <v>4</v>
      </c>
      <c r="E215" s="32">
        <v>6</v>
      </c>
      <c r="F215" s="31">
        <v>10.72</v>
      </c>
      <c r="G215" s="53">
        <v>600</v>
      </c>
      <c r="H215" s="53">
        <v>70</v>
      </c>
      <c r="I215" s="83">
        <v>2</v>
      </c>
      <c r="J215" s="83">
        <v>2963.4752000000003</v>
      </c>
      <c r="K215" s="33">
        <f t="shared" si="264"/>
        <v>0</v>
      </c>
      <c r="L215" s="819">
        <f t="shared" ref="L215" si="283">J215*(1-K215)</f>
        <v>2963.4752000000003</v>
      </c>
      <c r="M215" s="289">
        <f t="shared" ref="M215" si="284">L215*1.7</f>
        <v>5037.9078400000008</v>
      </c>
      <c r="N215" s="149">
        <f t="shared" ref="N215" si="285">L215*5</f>
        <v>14817.376000000002</v>
      </c>
      <c r="O215" s="149">
        <f t="shared" ref="O215" si="286">L215*5.2</f>
        <v>15410.071040000003</v>
      </c>
      <c r="P215" s="149">
        <f t="shared" ref="P215" si="287">L215*9</f>
        <v>26671.276800000003</v>
      </c>
      <c r="Q215" s="279">
        <f t="shared" ref="Q215" si="288">L215*1.8</f>
        <v>5334.255360000001</v>
      </c>
      <c r="R215" s="50"/>
      <c r="S215" s="463"/>
    </row>
    <row r="216" spans="1:19" s="49" customFormat="1" ht="25.5">
      <c r="A216" s="475"/>
      <c r="B216" s="502" t="s">
        <v>3592</v>
      </c>
      <c r="C216" s="81" t="s">
        <v>3770</v>
      </c>
      <c r="D216" s="48" t="s">
        <v>4</v>
      </c>
      <c r="E216" s="32">
        <v>6</v>
      </c>
      <c r="F216" s="31">
        <v>6.13</v>
      </c>
      <c r="G216" s="53">
        <v>600</v>
      </c>
      <c r="H216" s="53">
        <v>80</v>
      </c>
      <c r="I216" s="83">
        <v>1</v>
      </c>
      <c r="J216" s="83">
        <v>1213.6791206400001</v>
      </c>
      <c r="K216" s="33">
        <f t="shared" si="264"/>
        <v>0</v>
      </c>
      <c r="L216" s="819">
        <f t="shared" si="263"/>
        <v>1213.6791206400001</v>
      </c>
      <c r="M216" s="289">
        <f t="shared" si="219"/>
        <v>2063.2545050879999</v>
      </c>
      <c r="N216" s="149">
        <f t="shared" si="232"/>
        <v>6068.3956032000006</v>
      </c>
      <c r="O216" s="149">
        <f t="shared" si="210"/>
        <v>6311.1314273280004</v>
      </c>
      <c r="P216" s="149">
        <f t="shared" si="211"/>
        <v>10923.11208576</v>
      </c>
      <c r="Q216" s="279">
        <f t="shared" si="212"/>
        <v>2184.6224171520003</v>
      </c>
      <c r="R216" s="50"/>
      <c r="S216" s="463"/>
    </row>
    <row r="217" spans="1:19" s="49" customFormat="1" ht="25.5">
      <c r="A217" s="475"/>
      <c r="B217" s="502" t="s">
        <v>3593</v>
      </c>
      <c r="C217" s="81" t="s">
        <v>3771</v>
      </c>
      <c r="D217" s="48" t="s">
        <v>4</v>
      </c>
      <c r="E217" s="32">
        <v>6</v>
      </c>
      <c r="F217" s="31">
        <v>7.3</v>
      </c>
      <c r="G217" s="53">
        <v>600</v>
      </c>
      <c r="H217" s="53">
        <v>80</v>
      </c>
      <c r="I217" s="83">
        <v>1.2</v>
      </c>
      <c r="J217" s="83">
        <v>1626.5657900799999</v>
      </c>
      <c r="K217" s="33">
        <f t="shared" si="264"/>
        <v>0</v>
      </c>
      <c r="L217" s="819">
        <f t="shared" si="263"/>
        <v>1626.5657900799999</v>
      </c>
      <c r="M217" s="289">
        <f t="shared" si="219"/>
        <v>2765.1618431359998</v>
      </c>
      <c r="N217" s="149">
        <f t="shared" si="232"/>
        <v>8132.8289503999995</v>
      </c>
      <c r="O217" s="149">
        <f t="shared" si="210"/>
        <v>8458.1421084159992</v>
      </c>
      <c r="P217" s="149">
        <f t="shared" si="211"/>
        <v>14639.092110719999</v>
      </c>
      <c r="Q217" s="279">
        <f t="shared" si="212"/>
        <v>2927.8184221440001</v>
      </c>
      <c r="R217" s="50"/>
      <c r="S217" s="463"/>
    </row>
    <row r="218" spans="1:19" s="49" customFormat="1" ht="25.5">
      <c r="A218" s="475"/>
      <c r="B218" s="502" t="s">
        <v>3594</v>
      </c>
      <c r="C218" s="81" t="s">
        <v>3772</v>
      </c>
      <c r="D218" s="48" t="s">
        <v>4</v>
      </c>
      <c r="E218" s="32">
        <v>6</v>
      </c>
      <c r="F218" s="31">
        <v>9.17</v>
      </c>
      <c r="G218" s="53">
        <v>600</v>
      </c>
      <c r="H218" s="53">
        <v>80</v>
      </c>
      <c r="I218" s="83">
        <v>1.5</v>
      </c>
      <c r="J218" s="83">
        <v>2172.574208</v>
      </c>
      <c r="K218" s="33">
        <f t="shared" si="264"/>
        <v>0</v>
      </c>
      <c r="L218" s="819">
        <f t="shared" si="263"/>
        <v>2172.574208</v>
      </c>
      <c r="M218" s="289">
        <f t="shared" si="219"/>
        <v>3693.3761535999997</v>
      </c>
      <c r="N218" s="149">
        <f t="shared" si="232"/>
        <v>10862.87104</v>
      </c>
      <c r="O218" s="149">
        <f t="shared" si="210"/>
        <v>11297.385881600001</v>
      </c>
      <c r="P218" s="149">
        <f t="shared" si="211"/>
        <v>19553.167871999998</v>
      </c>
      <c r="Q218" s="279">
        <f t="shared" si="212"/>
        <v>3910.6335744000003</v>
      </c>
      <c r="R218" s="50"/>
      <c r="S218" s="463"/>
    </row>
    <row r="219" spans="1:19" s="49" customFormat="1" ht="25.5">
      <c r="A219" s="475"/>
      <c r="B219" s="502" t="s">
        <v>4253</v>
      </c>
      <c r="C219" s="81" t="s">
        <v>4203</v>
      </c>
      <c r="D219" s="48" t="s">
        <v>4</v>
      </c>
      <c r="E219" s="32">
        <v>6</v>
      </c>
      <c r="F219" s="31">
        <v>11.04</v>
      </c>
      <c r="G219" s="53">
        <v>600</v>
      </c>
      <c r="H219" s="53">
        <v>80</v>
      </c>
      <c r="I219" s="83">
        <v>2</v>
      </c>
      <c r="J219" s="83">
        <v>3042.7264000000005</v>
      </c>
      <c r="K219" s="33">
        <f t="shared" si="264"/>
        <v>0</v>
      </c>
      <c r="L219" s="819">
        <f t="shared" ref="L219" si="289">J219*(1-K219)</f>
        <v>3042.7264000000005</v>
      </c>
      <c r="M219" s="289">
        <f t="shared" ref="M219" si="290">L219*1.7</f>
        <v>5172.6348800000005</v>
      </c>
      <c r="N219" s="149">
        <f t="shared" ref="N219" si="291">L219*5</f>
        <v>15213.632000000001</v>
      </c>
      <c r="O219" s="149">
        <f t="shared" ref="O219" si="292">L219*5.2</f>
        <v>15822.177280000004</v>
      </c>
      <c r="P219" s="149">
        <f t="shared" ref="P219" si="293">L219*9</f>
        <v>27384.537600000003</v>
      </c>
      <c r="Q219" s="279">
        <f t="shared" ref="Q219" si="294">L219*1.8</f>
        <v>5476.9075200000007</v>
      </c>
      <c r="R219" s="50"/>
      <c r="S219" s="463"/>
    </row>
    <row r="220" spans="1:19" s="49" customFormat="1" ht="25.5">
      <c r="A220" s="475"/>
      <c r="B220" s="502" t="s">
        <v>3595</v>
      </c>
      <c r="C220" s="81" t="s">
        <v>3773</v>
      </c>
      <c r="D220" s="48" t="s">
        <v>4</v>
      </c>
      <c r="E220" s="32">
        <v>6</v>
      </c>
      <c r="F220" s="31">
        <v>6.41</v>
      </c>
      <c r="G220" s="53">
        <v>600</v>
      </c>
      <c r="H220" s="53">
        <v>100</v>
      </c>
      <c r="I220" s="83">
        <v>1</v>
      </c>
      <c r="J220" s="83">
        <v>1276.5692352000001</v>
      </c>
      <c r="K220" s="33">
        <f t="shared" si="264"/>
        <v>0</v>
      </c>
      <c r="L220" s="819">
        <f t="shared" si="263"/>
        <v>1276.5692352000001</v>
      </c>
      <c r="M220" s="289">
        <f t="shared" si="219"/>
        <v>2170.1676998400003</v>
      </c>
      <c r="N220" s="149">
        <f t="shared" si="232"/>
        <v>6382.8461760000009</v>
      </c>
      <c r="O220" s="149">
        <f t="shared" si="210"/>
        <v>6638.1600230400009</v>
      </c>
      <c r="P220" s="149">
        <f t="shared" si="211"/>
        <v>11489.123116800001</v>
      </c>
      <c r="Q220" s="279">
        <f t="shared" si="212"/>
        <v>2297.8246233600003</v>
      </c>
      <c r="R220" s="50"/>
      <c r="S220" s="463"/>
    </row>
    <row r="221" spans="1:19" s="49" customFormat="1" ht="25.5">
      <c r="A221" s="475"/>
      <c r="B221" s="502" t="s">
        <v>3596</v>
      </c>
      <c r="C221" s="81" t="s">
        <v>3774</v>
      </c>
      <c r="D221" s="48" t="s">
        <v>4</v>
      </c>
      <c r="E221" s="32">
        <v>6</v>
      </c>
      <c r="F221" s="31">
        <v>7.69</v>
      </c>
      <c r="G221" s="53">
        <v>600</v>
      </c>
      <c r="H221" s="53">
        <v>100</v>
      </c>
      <c r="I221" s="83">
        <v>1.2</v>
      </c>
      <c r="J221" s="83">
        <v>1710.8502208000004</v>
      </c>
      <c r="K221" s="33">
        <f t="shared" si="264"/>
        <v>0</v>
      </c>
      <c r="L221" s="819">
        <f t="shared" si="263"/>
        <v>1710.8502208000004</v>
      </c>
      <c r="M221" s="289">
        <f t="shared" si="219"/>
        <v>2908.4453753600005</v>
      </c>
      <c r="N221" s="149">
        <f t="shared" si="232"/>
        <v>8554.2511040000027</v>
      </c>
      <c r="O221" s="149">
        <f t="shared" si="210"/>
        <v>8896.4211481600032</v>
      </c>
      <c r="P221" s="149">
        <f t="shared" si="211"/>
        <v>15397.651987200004</v>
      </c>
      <c r="Q221" s="279">
        <f t="shared" si="212"/>
        <v>3079.5303974400008</v>
      </c>
      <c r="R221" s="50"/>
      <c r="S221" s="463"/>
    </row>
    <row r="222" spans="1:19" s="49" customFormat="1" ht="25.5">
      <c r="A222" s="475"/>
      <c r="B222" s="502" t="s">
        <v>3597</v>
      </c>
      <c r="C222" s="81" t="s">
        <v>3775</v>
      </c>
      <c r="D222" s="48" t="s">
        <v>4</v>
      </c>
      <c r="E222" s="32">
        <v>6</v>
      </c>
      <c r="F222" s="31">
        <v>9.6199999999999992</v>
      </c>
      <c r="G222" s="53">
        <v>600</v>
      </c>
      <c r="H222" s="53">
        <v>100</v>
      </c>
      <c r="I222" s="83">
        <v>1.5</v>
      </c>
      <c r="J222" s="83">
        <v>2285.136896</v>
      </c>
      <c r="K222" s="33">
        <f t="shared" si="264"/>
        <v>0</v>
      </c>
      <c r="L222" s="819">
        <f t="shared" si="263"/>
        <v>2285.136896</v>
      </c>
      <c r="M222" s="289">
        <f t="shared" si="219"/>
        <v>3884.7327231999998</v>
      </c>
      <c r="N222" s="149">
        <f t="shared" si="232"/>
        <v>11425.68448</v>
      </c>
      <c r="O222" s="149">
        <f t="shared" si="210"/>
        <v>11882.711859200001</v>
      </c>
      <c r="P222" s="149">
        <f t="shared" si="211"/>
        <v>20566.232064</v>
      </c>
      <c r="Q222" s="279">
        <f t="shared" si="212"/>
        <v>4113.2464128000001</v>
      </c>
      <c r="R222" s="50"/>
      <c r="S222" s="463"/>
    </row>
    <row r="223" spans="1:19" s="49" customFormat="1" ht="25.5">
      <c r="A223" s="475"/>
      <c r="B223" s="502" t="s">
        <v>4254</v>
      </c>
      <c r="C223" s="81" t="s">
        <v>4204</v>
      </c>
      <c r="D223" s="48" t="s">
        <v>4</v>
      </c>
      <c r="E223" s="32">
        <v>6</v>
      </c>
      <c r="F223" s="31">
        <v>11.55</v>
      </c>
      <c r="G223" s="53">
        <v>600</v>
      </c>
      <c r="H223" s="53">
        <v>100</v>
      </c>
      <c r="I223" s="83">
        <v>2</v>
      </c>
      <c r="J223" s="83">
        <v>3199.9296000000004</v>
      </c>
      <c r="K223" s="33">
        <f t="shared" si="264"/>
        <v>0</v>
      </c>
      <c r="L223" s="819">
        <f t="shared" ref="L223" si="295">J223*(1-K223)</f>
        <v>3199.9296000000004</v>
      </c>
      <c r="M223" s="289">
        <f t="shared" ref="M223" si="296">L223*1.7</f>
        <v>5439.8803200000002</v>
      </c>
      <c r="N223" s="149">
        <f t="shared" ref="N223" si="297">L223*5</f>
        <v>15999.648000000001</v>
      </c>
      <c r="O223" s="149">
        <f t="shared" ref="O223" si="298">L223*5.2</f>
        <v>16639.633920000004</v>
      </c>
      <c r="P223" s="149">
        <f t="shared" ref="P223" si="299">L223*9</f>
        <v>28799.366400000003</v>
      </c>
      <c r="Q223" s="279">
        <f t="shared" ref="Q223" si="300">L223*1.8</f>
        <v>5759.8732800000007</v>
      </c>
      <c r="R223" s="50"/>
      <c r="S223" s="463"/>
    </row>
    <row r="224" spans="1:19" s="49" customFormat="1" ht="25.5">
      <c r="A224" s="475"/>
      <c r="B224" s="502" t="s">
        <v>3598</v>
      </c>
      <c r="C224" s="81" t="s">
        <v>3776</v>
      </c>
      <c r="D224" s="48" t="s">
        <v>4</v>
      </c>
      <c r="E224" s="32">
        <v>6</v>
      </c>
      <c r="F224" s="31">
        <v>7.19</v>
      </c>
      <c r="G224" s="53">
        <v>600</v>
      </c>
      <c r="H224" s="53">
        <v>150</v>
      </c>
      <c r="I224" s="83">
        <v>1</v>
      </c>
      <c r="J224" s="83">
        <v>1829.7413119999999</v>
      </c>
      <c r="K224" s="33">
        <f t="shared" si="264"/>
        <v>0</v>
      </c>
      <c r="L224" s="819">
        <f t="shared" si="263"/>
        <v>1829.7413119999999</v>
      </c>
      <c r="M224" s="289">
        <f t="shared" si="219"/>
        <v>3110.5602303999999</v>
      </c>
      <c r="N224" s="149">
        <f t="shared" si="232"/>
        <v>9148.7065599999987</v>
      </c>
      <c r="O224" s="149">
        <f t="shared" si="210"/>
        <v>9514.6548223999998</v>
      </c>
      <c r="P224" s="149">
        <f t="shared" si="211"/>
        <v>16467.671807999999</v>
      </c>
      <c r="Q224" s="279">
        <f t="shared" si="212"/>
        <v>3293.5343616</v>
      </c>
      <c r="R224" s="50"/>
      <c r="S224" s="463"/>
    </row>
    <row r="225" spans="1:19" s="49" customFormat="1" ht="25.5">
      <c r="A225" s="475"/>
      <c r="B225" s="502" t="s">
        <v>3599</v>
      </c>
      <c r="C225" s="81" t="s">
        <v>3777</v>
      </c>
      <c r="D225" s="48" t="s">
        <v>4</v>
      </c>
      <c r="E225" s="32">
        <v>6</v>
      </c>
      <c r="F225" s="31">
        <v>9.61</v>
      </c>
      <c r="G225" s="53">
        <v>600</v>
      </c>
      <c r="H225" s="53">
        <v>150</v>
      </c>
      <c r="I225" s="83">
        <v>1.2</v>
      </c>
      <c r="J225" s="83">
        <v>2452.201024</v>
      </c>
      <c r="K225" s="33">
        <f t="shared" si="264"/>
        <v>0</v>
      </c>
      <c r="L225" s="819">
        <f t="shared" si="263"/>
        <v>2452.201024</v>
      </c>
      <c r="M225" s="289">
        <f t="shared" si="219"/>
        <v>4168.7417408000001</v>
      </c>
      <c r="N225" s="149">
        <f t="shared" si="232"/>
        <v>12261.00512</v>
      </c>
      <c r="O225" s="149">
        <f t="shared" si="210"/>
        <v>12751.445324800001</v>
      </c>
      <c r="P225" s="149">
        <f t="shared" si="211"/>
        <v>22069.809216000001</v>
      </c>
      <c r="Q225" s="279">
        <f t="shared" si="212"/>
        <v>4413.9618431999997</v>
      </c>
      <c r="R225" s="50"/>
      <c r="S225" s="463"/>
    </row>
    <row r="226" spans="1:19" s="49" customFormat="1" ht="25.5">
      <c r="A226" s="475"/>
      <c r="B226" s="502" t="s">
        <v>3600</v>
      </c>
      <c r="C226" s="81" t="s">
        <v>3778</v>
      </c>
      <c r="D226" s="48" t="s">
        <v>4</v>
      </c>
      <c r="E226" s="32">
        <v>6</v>
      </c>
      <c r="F226" s="31">
        <v>10.81</v>
      </c>
      <c r="G226" s="53">
        <v>600</v>
      </c>
      <c r="H226" s="53">
        <v>150</v>
      </c>
      <c r="I226" s="83">
        <v>1.5</v>
      </c>
      <c r="J226" s="83">
        <v>3019.4837120000007</v>
      </c>
      <c r="K226" s="33">
        <f t="shared" si="264"/>
        <v>0</v>
      </c>
      <c r="L226" s="819">
        <f t="shared" si="263"/>
        <v>3019.4837120000007</v>
      </c>
      <c r="M226" s="289">
        <f t="shared" si="219"/>
        <v>5133.122310400001</v>
      </c>
      <c r="N226" s="149">
        <f t="shared" si="232"/>
        <v>15097.418560000004</v>
      </c>
      <c r="O226" s="149">
        <f t="shared" si="210"/>
        <v>15701.315302400004</v>
      </c>
      <c r="P226" s="149">
        <f t="shared" si="211"/>
        <v>27175.353408000006</v>
      </c>
      <c r="Q226" s="279">
        <f t="shared" si="212"/>
        <v>5435.0706816000011</v>
      </c>
      <c r="R226" s="50"/>
      <c r="S226" s="463"/>
    </row>
    <row r="227" spans="1:19" s="49" customFormat="1" ht="25.5">
      <c r="A227" s="475"/>
      <c r="B227" s="502" t="s">
        <v>4255</v>
      </c>
      <c r="C227" s="81" t="s">
        <v>4205</v>
      </c>
      <c r="D227" s="48" t="s">
        <v>4</v>
      </c>
      <c r="E227" s="32">
        <v>6</v>
      </c>
      <c r="F227" s="31">
        <v>12.01</v>
      </c>
      <c r="G227" s="53">
        <v>600</v>
      </c>
      <c r="H227" s="53">
        <v>150</v>
      </c>
      <c r="I227" s="83">
        <v>2</v>
      </c>
      <c r="J227" s="83">
        <v>4227.5968000000003</v>
      </c>
      <c r="K227" s="33">
        <f t="shared" si="264"/>
        <v>0</v>
      </c>
      <c r="L227" s="819">
        <f t="shared" ref="L227" si="301">J227*(1-K227)</f>
        <v>4227.5968000000003</v>
      </c>
      <c r="M227" s="289">
        <f t="shared" ref="M227" si="302">L227*1.7</f>
        <v>7186.9145600000002</v>
      </c>
      <c r="N227" s="149">
        <f t="shared" ref="N227" si="303">L227*5</f>
        <v>21137.984</v>
      </c>
      <c r="O227" s="149">
        <f t="shared" ref="O227" si="304">L227*5.2</f>
        <v>21983.503360000002</v>
      </c>
      <c r="P227" s="149">
        <f t="shared" ref="P227" si="305">L227*9</f>
        <v>38048.371200000001</v>
      </c>
      <c r="Q227" s="279">
        <f t="shared" ref="Q227" si="306">L227*1.8</f>
        <v>7609.6742400000003</v>
      </c>
      <c r="R227" s="50"/>
      <c r="S227" s="463"/>
    </row>
    <row r="228" spans="1:19" s="49" customFormat="1" ht="25.5">
      <c r="A228" s="475"/>
      <c r="B228" s="502" t="s">
        <v>3601</v>
      </c>
      <c r="C228" s="81" t="s">
        <v>3779</v>
      </c>
      <c r="D228" s="48" t="s">
        <v>4</v>
      </c>
      <c r="E228" s="32">
        <v>6</v>
      </c>
      <c r="F228" s="31">
        <v>7.99</v>
      </c>
      <c r="G228" s="53">
        <v>600</v>
      </c>
      <c r="H228" s="53">
        <v>200</v>
      </c>
      <c r="I228" s="83">
        <v>1</v>
      </c>
      <c r="J228" s="83">
        <v>2025.6476800000003</v>
      </c>
      <c r="K228" s="33">
        <f t="shared" si="264"/>
        <v>0</v>
      </c>
      <c r="L228" s="819">
        <f t="shared" si="263"/>
        <v>2025.6476800000003</v>
      </c>
      <c r="M228" s="289">
        <f t="shared" si="219"/>
        <v>3443.6010560000004</v>
      </c>
      <c r="N228" s="149">
        <f t="shared" si="232"/>
        <v>10128.238400000002</v>
      </c>
      <c r="O228" s="149">
        <f t="shared" si="210"/>
        <v>10533.367936000002</v>
      </c>
      <c r="P228" s="149">
        <f t="shared" si="211"/>
        <v>18230.829120000002</v>
      </c>
      <c r="Q228" s="279">
        <f t="shared" si="212"/>
        <v>3646.1658240000006</v>
      </c>
      <c r="R228" s="50"/>
      <c r="S228" s="463"/>
    </row>
    <row r="229" spans="1:19" s="49" customFormat="1" ht="25.5">
      <c r="A229" s="475"/>
      <c r="B229" s="502" t="s">
        <v>3602</v>
      </c>
      <c r="C229" s="81" t="s">
        <v>3780</v>
      </c>
      <c r="D229" s="48" t="s">
        <v>4</v>
      </c>
      <c r="E229" s="32">
        <v>6</v>
      </c>
      <c r="F229" s="31">
        <v>9.52</v>
      </c>
      <c r="G229" s="53">
        <v>600</v>
      </c>
      <c r="H229" s="53">
        <v>200</v>
      </c>
      <c r="I229" s="83">
        <v>1.2</v>
      </c>
      <c r="J229" s="83">
        <v>2714.7563519999999</v>
      </c>
      <c r="K229" s="33">
        <f t="shared" si="264"/>
        <v>0</v>
      </c>
      <c r="L229" s="819">
        <f t="shared" si="263"/>
        <v>2714.7563519999999</v>
      </c>
      <c r="M229" s="289">
        <f t="shared" si="219"/>
        <v>4615.0857983999995</v>
      </c>
      <c r="N229" s="149">
        <f t="shared" si="232"/>
        <v>13573.78176</v>
      </c>
      <c r="O229" s="149">
        <f t="shared" si="210"/>
        <v>14116.733030400001</v>
      </c>
      <c r="P229" s="149">
        <f t="shared" si="211"/>
        <v>24432.807167999999</v>
      </c>
      <c r="Q229" s="279">
        <f t="shared" si="212"/>
        <v>4886.5614335999999</v>
      </c>
      <c r="R229" s="50"/>
      <c r="S229" s="463"/>
    </row>
    <row r="230" spans="1:19" s="49" customFormat="1" ht="25.5">
      <c r="A230" s="475"/>
      <c r="B230" s="502" t="s">
        <v>3603</v>
      </c>
      <c r="C230" s="81" t="s">
        <v>3781</v>
      </c>
      <c r="D230" s="48" t="s">
        <v>4</v>
      </c>
      <c r="E230" s="32">
        <v>6</v>
      </c>
      <c r="F230" s="31">
        <v>12.05</v>
      </c>
      <c r="G230" s="53">
        <v>600</v>
      </c>
      <c r="H230" s="53">
        <v>200</v>
      </c>
      <c r="I230" s="83">
        <v>1.5</v>
      </c>
      <c r="J230" s="83">
        <v>3350.5588480000006</v>
      </c>
      <c r="K230" s="33">
        <f t="shared" si="264"/>
        <v>0</v>
      </c>
      <c r="L230" s="819">
        <f t="shared" si="263"/>
        <v>3350.5588480000006</v>
      </c>
      <c r="M230" s="289">
        <f t="shared" si="219"/>
        <v>5695.950041600001</v>
      </c>
      <c r="N230" s="149">
        <f t="shared" si="232"/>
        <v>16752.794240000003</v>
      </c>
      <c r="O230" s="149">
        <f t="shared" si="210"/>
        <v>17422.906009600003</v>
      </c>
      <c r="P230" s="149">
        <f t="shared" si="211"/>
        <v>30155.029632000005</v>
      </c>
      <c r="Q230" s="279">
        <f t="shared" si="212"/>
        <v>6031.005926400001</v>
      </c>
      <c r="R230" s="50"/>
      <c r="S230" s="463"/>
    </row>
    <row r="231" spans="1:19" s="49" customFormat="1" ht="25.5">
      <c r="A231" s="475"/>
      <c r="B231" s="502" t="s">
        <v>4206</v>
      </c>
      <c r="C231" s="81" t="s">
        <v>4167</v>
      </c>
      <c r="D231" s="48" t="s">
        <v>4</v>
      </c>
      <c r="E231" s="32">
        <v>6</v>
      </c>
      <c r="F231" s="31">
        <v>16.11</v>
      </c>
      <c r="G231" s="53">
        <v>600</v>
      </c>
      <c r="H231" s="53">
        <v>200</v>
      </c>
      <c r="I231" s="83">
        <v>2</v>
      </c>
      <c r="J231" s="83">
        <v>4691.4111999999996</v>
      </c>
      <c r="K231" s="33">
        <f t="shared" si="264"/>
        <v>0</v>
      </c>
      <c r="L231" s="819">
        <f t="shared" si="263"/>
        <v>4691.4111999999996</v>
      </c>
      <c r="M231" s="289">
        <f t="shared" ref="M231" si="307">L231*1.7</f>
        <v>7975.3990399999993</v>
      </c>
      <c r="N231" s="149">
        <f t="shared" ref="N231" si="308">L231*5</f>
        <v>23457.055999999997</v>
      </c>
      <c r="O231" s="149">
        <f t="shared" ref="O231" si="309">L231*5.2</f>
        <v>24395.338239999997</v>
      </c>
      <c r="P231" s="149">
        <f t="shared" ref="P231" si="310">L231*9</f>
        <v>42222.700799999999</v>
      </c>
      <c r="Q231" s="279">
        <f t="shared" ref="Q231" si="311">L231*1.8</f>
        <v>8444.5401599999987</v>
      </c>
      <c r="R231" s="584"/>
      <c r="S231" s="463"/>
    </row>
    <row r="232" spans="1:19" s="49" customFormat="1" ht="18">
      <c r="A232" s="467"/>
      <c r="B232" s="126"/>
      <c r="D232" s="990"/>
      <c r="E232" s="990"/>
      <c r="F232" s="990"/>
      <c r="G232" s="990"/>
      <c r="H232" s="126"/>
      <c r="I232" s="520"/>
      <c r="J232" s="520"/>
      <c r="K232" s="126"/>
      <c r="L232" s="126"/>
      <c r="M232" s="126"/>
      <c r="N232" s="126"/>
      <c r="O232" s="126"/>
      <c r="P232" s="126"/>
      <c r="Q232" s="126"/>
      <c r="R232" s="519"/>
      <c r="S232" s="463"/>
    </row>
  </sheetData>
  <autoFilter ref="G5:I232"/>
  <mergeCells count="14">
    <mergeCell ref="B4:R4"/>
    <mergeCell ref="D232:G232"/>
    <mergeCell ref="B1:R1"/>
    <mergeCell ref="A2:A3"/>
    <mergeCell ref="B2:B3"/>
    <mergeCell ref="C2:C3"/>
    <mergeCell ref="L3:Q3"/>
    <mergeCell ref="D2:D3"/>
    <mergeCell ref="E2:E3"/>
    <mergeCell ref="F2:F3"/>
    <mergeCell ref="G2:G3"/>
    <mergeCell ref="H2:H3"/>
    <mergeCell ref="I2:I3"/>
    <mergeCell ref="J2:J3"/>
  </mergeCells>
  <hyperlinks>
    <hyperlink ref="R6" location="Оглавление!A1" display="Оглавление &gt;&gt;&gt;&gt;"/>
    <hyperlink ref="R3" location="Фотооглавление!A1" display="Оглавление &gt;&gt;&gt;&gt;"/>
    <hyperlink ref="R2" location="Оглавление!A1" display="Оглавление &gt;&gt;&gt;&gt;"/>
  </hyperlinks>
  <printOptions horizontalCentered="1"/>
  <pageMargins left="0" right="0" top="0" bottom="0" header="0" footer="0"/>
  <pageSetup paperSize="9" scale="7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  <pageSetUpPr autoPageBreaks="0"/>
  </sheetPr>
  <dimension ref="A1:S186"/>
  <sheetViews>
    <sheetView showGridLines="0" view="pageBreakPreview" zoomScaleSheetLayoutView="100" workbookViewId="0">
      <pane ySplit="5" topLeftCell="A6" activePane="bottomLeft" state="frozen"/>
      <selection pane="bottomLeft" activeCell="A6" sqref="A6:XFD6"/>
    </sheetView>
  </sheetViews>
  <sheetFormatPr defaultRowHeight="11.25"/>
  <cols>
    <col min="1" max="1" width="0.5703125" style="441" customWidth="1"/>
    <col min="2" max="2" width="16.140625" style="810" customWidth="1"/>
    <col min="3" max="3" width="41.42578125" style="441" customWidth="1"/>
    <col min="4" max="4" width="2.85546875" style="442" customWidth="1"/>
    <col min="5" max="5" width="3.28515625" style="442" customWidth="1"/>
    <col min="6" max="6" width="4.42578125" style="443" customWidth="1"/>
    <col min="7" max="7" width="6" style="450" customWidth="1"/>
    <col min="8" max="8" width="4.28515625" style="450" customWidth="1"/>
    <col min="9" max="9" width="3.7109375" style="451" customWidth="1"/>
    <col min="10" max="10" width="7.5703125" style="442" customWidth="1"/>
    <col min="11" max="11" width="0.42578125" style="442" customWidth="1"/>
    <col min="12" max="12" width="12" style="442" bestFit="1" customWidth="1"/>
    <col min="13" max="13" width="7.85546875" style="442" customWidth="1"/>
    <col min="14" max="14" width="9.28515625" style="442" customWidth="1"/>
    <col min="15" max="16" width="9.28515625" style="828" customWidth="1"/>
    <col min="17" max="17" width="7.85546875" style="442" customWidth="1"/>
    <col min="18" max="18" width="23" style="441" customWidth="1"/>
    <col min="19" max="19" width="4" style="444" customWidth="1"/>
    <col min="20" max="16384" width="9.140625" style="444"/>
  </cols>
  <sheetData>
    <row r="1" spans="1:19" s="1" customFormat="1" ht="71.25" customHeight="1">
      <c r="A1" s="441"/>
      <c r="B1" s="810"/>
      <c r="C1" s="441"/>
      <c r="D1" s="971" t="s">
        <v>3840</v>
      </c>
      <c r="E1" s="1026"/>
      <c r="F1" s="1026"/>
      <c r="G1" s="1026"/>
      <c r="H1" s="1026"/>
      <c r="I1" s="1026"/>
      <c r="J1" s="1026"/>
      <c r="K1" s="1026"/>
      <c r="L1" s="1026"/>
      <c r="M1" s="1026"/>
      <c r="N1" s="1026"/>
      <c r="O1" s="1026"/>
      <c r="P1" s="1026"/>
      <c r="Q1" s="1026"/>
      <c r="R1" s="1027"/>
      <c r="S1" s="444"/>
    </row>
    <row r="2" spans="1:19" s="5" customFormat="1" ht="44.25" customHeight="1">
      <c r="A2" s="1023" t="s">
        <v>4286</v>
      </c>
      <c r="B2" s="1024"/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24"/>
      <c r="O2" s="1024"/>
      <c r="P2" s="1024"/>
      <c r="Q2" s="1024"/>
      <c r="R2" s="1025"/>
      <c r="S2" s="463"/>
    </row>
    <row r="3" spans="1:19" s="7" customFormat="1" ht="47.25" customHeight="1">
      <c r="A3" s="1013" t="s">
        <v>0</v>
      </c>
      <c r="B3" s="1029" t="s">
        <v>1</v>
      </c>
      <c r="C3" s="1029" t="s">
        <v>2</v>
      </c>
      <c r="D3" s="1034" t="s">
        <v>3</v>
      </c>
      <c r="E3" s="1034" t="s">
        <v>76</v>
      </c>
      <c r="F3" s="1035" t="s">
        <v>100</v>
      </c>
      <c r="G3" s="1036" t="s">
        <v>124</v>
      </c>
      <c r="H3" s="1036" t="s">
        <v>125</v>
      </c>
      <c r="I3" s="1037" t="s">
        <v>126</v>
      </c>
      <c r="J3" s="1034" t="s">
        <v>99</v>
      </c>
      <c r="K3" s="479"/>
      <c r="L3" s="817" t="s">
        <v>2417</v>
      </c>
      <c r="M3" s="818" t="s">
        <v>2423</v>
      </c>
      <c r="N3" s="815" t="s">
        <v>4259</v>
      </c>
      <c r="O3" s="815" t="s">
        <v>4260</v>
      </c>
      <c r="P3" s="815" t="s">
        <v>4262</v>
      </c>
      <c r="Q3" s="816" t="s">
        <v>2425</v>
      </c>
      <c r="R3" s="487" t="s">
        <v>3845</v>
      </c>
      <c r="S3" s="462"/>
    </row>
    <row r="4" spans="1:19" s="7" customFormat="1" ht="31.5" customHeight="1">
      <c r="A4" s="1028"/>
      <c r="B4" s="1030"/>
      <c r="C4" s="1030"/>
      <c r="D4" s="1034"/>
      <c r="E4" s="1034"/>
      <c r="F4" s="1035"/>
      <c r="G4" s="1036"/>
      <c r="H4" s="1036"/>
      <c r="I4" s="1037"/>
      <c r="J4" s="1034"/>
      <c r="K4" s="480"/>
      <c r="L4" s="1031">
        <f>Оглавление!D3</f>
        <v>0</v>
      </c>
      <c r="M4" s="1032"/>
      <c r="N4" s="1032"/>
      <c r="O4" s="1032"/>
      <c r="P4" s="1032"/>
      <c r="Q4" s="1033"/>
      <c r="R4" s="759" t="s">
        <v>3846</v>
      </c>
      <c r="S4" s="462"/>
    </row>
    <row r="5" spans="1:19" s="49" customFormat="1" ht="18" hidden="1">
      <c r="A5" s="642"/>
      <c r="B5" s="821"/>
      <c r="C5" s="471" t="s">
        <v>496</v>
      </c>
      <c r="D5" s="472"/>
      <c r="E5" s="472"/>
      <c r="F5" s="473"/>
      <c r="G5" s="484"/>
      <c r="H5" s="484"/>
      <c r="I5" s="484"/>
      <c r="J5" s="341"/>
      <c r="K5" s="47"/>
      <c r="L5" s="85"/>
      <c r="M5" s="85"/>
      <c r="N5" s="85"/>
      <c r="O5" s="85"/>
      <c r="P5" s="85"/>
      <c r="Q5" s="85"/>
      <c r="R5" s="474"/>
      <c r="S5" s="463"/>
    </row>
    <row r="6" spans="1:19" s="82" customFormat="1" ht="18.75">
      <c r="A6" s="720"/>
      <c r="B6" s="481"/>
      <c r="C6" s="792" t="s">
        <v>465</v>
      </c>
      <c r="D6" s="482"/>
      <c r="E6" s="482"/>
      <c r="F6" s="483"/>
      <c r="G6" s="484"/>
      <c r="H6" s="484"/>
      <c r="I6" s="485"/>
      <c r="J6" s="483"/>
      <c r="K6" s="486"/>
      <c r="L6" s="486"/>
      <c r="M6" s="486"/>
      <c r="N6" s="486"/>
      <c r="O6" s="486"/>
      <c r="P6" s="486"/>
      <c r="Q6" s="486"/>
      <c r="R6" s="478"/>
      <c r="S6" s="470"/>
    </row>
    <row r="7" spans="1:19" s="49" customFormat="1" ht="25.5">
      <c r="A7" s="466"/>
      <c r="B7" s="81" t="s">
        <v>2488</v>
      </c>
      <c r="C7" s="81" t="s">
        <v>2449</v>
      </c>
      <c r="D7" s="48" t="s">
        <v>4</v>
      </c>
      <c r="E7" s="32">
        <v>6</v>
      </c>
      <c r="F7" s="80">
        <v>2.02</v>
      </c>
      <c r="G7" s="88">
        <v>200</v>
      </c>
      <c r="H7" s="88">
        <v>50</v>
      </c>
      <c r="I7" s="89">
        <v>1.2</v>
      </c>
      <c r="J7" s="83">
        <v>449.52320000000003</v>
      </c>
      <c r="K7" s="33">
        <f>L4</f>
        <v>0</v>
      </c>
      <c r="L7" s="77">
        <f t="shared" ref="L7:L70" si="0">J7*(1-K7)</f>
        <v>449.52320000000003</v>
      </c>
      <c r="M7" s="289">
        <f t="shared" ref="M7:M92" si="1">L7*1.8</f>
        <v>809.14176000000009</v>
      </c>
      <c r="N7" s="149">
        <f t="shared" ref="N7:N92" si="2">L7*4.2</f>
        <v>1887.9974400000003</v>
      </c>
      <c r="O7" s="149">
        <f>J7*6</f>
        <v>2697.1392000000001</v>
      </c>
      <c r="P7" s="149">
        <f>L7*10</f>
        <v>4495.232</v>
      </c>
      <c r="Q7" s="279">
        <f t="shared" ref="Q7:Q92" si="3">L7*1.8</f>
        <v>809.14176000000009</v>
      </c>
      <c r="R7" s="34"/>
      <c r="S7" s="463"/>
    </row>
    <row r="8" spans="1:19" s="49" customFormat="1" ht="25.5">
      <c r="A8" s="466"/>
      <c r="B8" s="81" t="s">
        <v>2489</v>
      </c>
      <c r="C8" s="81" t="s">
        <v>2450</v>
      </c>
      <c r="D8" s="48" t="s">
        <v>4</v>
      </c>
      <c r="E8" s="32">
        <v>6</v>
      </c>
      <c r="F8" s="80">
        <v>2.25</v>
      </c>
      <c r="G8" s="88">
        <v>300</v>
      </c>
      <c r="H8" s="88">
        <v>50</v>
      </c>
      <c r="I8" s="89">
        <v>1.2</v>
      </c>
      <c r="J8" s="83">
        <v>497.59359999999998</v>
      </c>
      <c r="K8" s="33">
        <f>K7</f>
        <v>0</v>
      </c>
      <c r="L8" s="77">
        <f t="shared" si="0"/>
        <v>497.59359999999998</v>
      </c>
      <c r="M8" s="289">
        <f t="shared" si="1"/>
        <v>895.66847999999993</v>
      </c>
      <c r="N8" s="149">
        <f t="shared" si="2"/>
        <v>2089.8931200000002</v>
      </c>
      <c r="O8" s="149">
        <f t="shared" ref="O8:O71" si="4">J8*6</f>
        <v>2985.5616</v>
      </c>
      <c r="P8" s="149">
        <f t="shared" ref="P8:P71" si="5">L8*10</f>
        <v>4975.9359999999997</v>
      </c>
      <c r="Q8" s="279">
        <f t="shared" si="3"/>
        <v>895.66847999999993</v>
      </c>
      <c r="R8" s="34"/>
      <c r="S8" s="463"/>
    </row>
    <row r="9" spans="1:19" s="49" customFormat="1" ht="25.5">
      <c r="A9" s="466"/>
      <c r="B9" s="58" t="s">
        <v>2490</v>
      </c>
      <c r="C9" s="791" t="s">
        <v>2451</v>
      </c>
      <c r="D9" s="48" t="s">
        <v>4</v>
      </c>
      <c r="E9" s="32">
        <v>6</v>
      </c>
      <c r="F9" s="56">
        <v>2.48</v>
      </c>
      <c r="G9" s="88">
        <v>400</v>
      </c>
      <c r="H9" s="88">
        <v>50</v>
      </c>
      <c r="I9" s="89">
        <v>1.2</v>
      </c>
      <c r="J9" s="83">
        <v>546.96320000000003</v>
      </c>
      <c r="K9" s="33">
        <f t="shared" ref="K9:K119" si="6">K8</f>
        <v>0</v>
      </c>
      <c r="L9" s="77">
        <f t="shared" si="0"/>
        <v>546.96320000000003</v>
      </c>
      <c r="M9" s="289">
        <f t="shared" si="1"/>
        <v>984.53376000000003</v>
      </c>
      <c r="N9" s="149">
        <f t="shared" si="2"/>
        <v>2297.2454400000001</v>
      </c>
      <c r="O9" s="149">
        <f t="shared" si="4"/>
        <v>3281.7791999999999</v>
      </c>
      <c r="P9" s="149">
        <f t="shared" si="5"/>
        <v>5469.6320000000005</v>
      </c>
      <c r="Q9" s="279">
        <f t="shared" si="3"/>
        <v>984.53376000000003</v>
      </c>
      <c r="R9" s="34"/>
      <c r="S9" s="463"/>
    </row>
    <row r="10" spans="1:19" s="49" customFormat="1" ht="25.5">
      <c r="A10" s="466"/>
      <c r="B10" s="58" t="s">
        <v>2491</v>
      </c>
      <c r="C10" s="791" t="s">
        <v>2452</v>
      </c>
      <c r="D10" s="48" t="s">
        <v>4</v>
      </c>
      <c r="E10" s="32">
        <v>6</v>
      </c>
      <c r="F10" s="56">
        <v>2.71</v>
      </c>
      <c r="G10" s="88">
        <v>500</v>
      </c>
      <c r="H10" s="88">
        <v>50</v>
      </c>
      <c r="I10" s="89">
        <v>1.2</v>
      </c>
      <c r="J10" s="83">
        <v>593.73440000000005</v>
      </c>
      <c r="K10" s="33">
        <f t="shared" si="6"/>
        <v>0</v>
      </c>
      <c r="L10" s="77">
        <f t="shared" si="0"/>
        <v>593.73440000000005</v>
      </c>
      <c r="M10" s="289">
        <f t="shared" si="1"/>
        <v>1068.7219200000002</v>
      </c>
      <c r="N10" s="149">
        <f t="shared" si="2"/>
        <v>2493.6844800000003</v>
      </c>
      <c r="O10" s="149">
        <f t="shared" si="4"/>
        <v>3562.4064000000003</v>
      </c>
      <c r="P10" s="149">
        <f t="shared" si="5"/>
        <v>5937.344000000001</v>
      </c>
      <c r="Q10" s="279">
        <f t="shared" si="3"/>
        <v>1068.7219200000002</v>
      </c>
      <c r="R10" s="34"/>
      <c r="S10" s="463"/>
    </row>
    <row r="11" spans="1:19" s="49" customFormat="1" ht="25.5">
      <c r="A11" s="466"/>
      <c r="B11" s="58" t="s">
        <v>2492</v>
      </c>
      <c r="C11" s="791" t="s">
        <v>2453</v>
      </c>
      <c r="D11" s="48" t="s">
        <v>4</v>
      </c>
      <c r="E11" s="32">
        <v>6</v>
      </c>
      <c r="F11" s="56">
        <v>2.94</v>
      </c>
      <c r="G11" s="88">
        <v>600</v>
      </c>
      <c r="H11" s="88">
        <v>50</v>
      </c>
      <c r="I11" s="89">
        <v>1.2</v>
      </c>
      <c r="J11" s="83">
        <v>641.8048</v>
      </c>
      <c r="K11" s="33">
        <f t="shared" si="6"/>
        <v>0</v>
      </c>
      <c r="L11" s="77">
        <f t="shared" si="0"/>
        <v>641.8048</v>
      </c>
      <c r="M11" s="289">
        <f t="shared" si="1"/>
        <v>1155.24864</v>
      </c>
      <c r="N11" s="149">
        <f t="shared" si="2"/>
        <v>2695.58016</v>
      </c>
      <c r="O11" s="149">
        <f t="shared" si="4"/>
        <v>3850.8288000000002</v>
      </c>
      <c r="P11" s="149">
        <f t="shared" si="5"/>
        <v>6418.0479999999998</v>
      </c>
      <c r="Q11" s="279">
        <f t="shared" si="3"/>
        <v>1155.24864</v>
      </c>
      <c r="R11" s="34"/>
      <c r="S11" s="463"/>
    </row>
    <row r="12" spans="1:19" s="49" customFormat="1" ht="25.5">
      <c r="A12" s="466"/>
      <c r="B12" s="58" t="s">
        <v>4002</v>
      </c>
      <c r="C12" s="791" t="s">
        <v>4003</v>
      </c>
      <c r="D12" s="48" t="s">
        <v>4</v>
      </c>
      <c r="E12" s="32">
        <v>6</v>
      </c>
      <c r="F12" s="56">
        <v>3.17</v>
      </c>
      <c r="G12" s="88">
        <v>700</v>
      </c>
      <c r="H12" s="88">
        <v>50</v>
      </c>
      <c r="I12" s="89">
        <v>1.2</v>
      </c>
      <c r="J12" s="83">
        <v>737.94560000000001</v>
      </c>
      <c r="K12" s="33">
        <f t="shared" si="6"/>
        <v>0</v>
      </c>
      <c r="L12" s="77">
        <f t="shared" ref="L12:L15" si="7">J12*(1-K12)</f>
        <v>737.94560000000001</v>
      </c>
      <c r="M12" s="289">
        <f t="shared" ref="M12:M15" si="8">L12*1.8</f>
        <v>1328.3020800000002</v>
      </c>
      <c r="N12" s="149">
        <f t="shared" ref="N12:N15" si="9">L12*4.2</f>
        <v>3099.3715200000001</v>
      </c>
      <c r="O12" s="149">
        <f t="shared" si="4"/>
        <v>4427.6736000000001</v>
      </c>
      <c r="P12" s="149">
        <f t="shared" si="5"/>
        <v>7379.4560000000001</v>
      </c>
      <c r="Q12" s="279">
        <f t="shared" ref="Q12:Q15" si="10">L12*1.8</f>
        <v>1328.3020800000002</v>
      </c>
      <c r="R12" s="34"/>
      <c r="S12" s="463"/>
    </row>
    <row r="13" spans="1:19" s="49" customFormat="1" ht="25.5">
      <c r="A13" s="466"/>
      <c r="B13" s="58" t="s">
        <v>4007</v>
      </c>
      <c r="C13" s="791" t="s">
        <v>4004</v>
      </c>
      <c r="D13" s="48" t="s">
        <v>4</v>
      </c>
      <c r="E13" s="32">
        <v>6</v>
      </c>
      <c r="F13" s="56">
        <v>3.4</v>
      </c>
      <c r="G13" s="88">
        <v>800</v>
      </c>
      <c r="H13" s="88">
        <v>50</v>
      </c>
      <c r="I13" s="89">
        <v>1.2</v>
      </c>
      <c r="J13" s="83">
        <v>834.08640000000003</v>
      </c>
      <c r="K13" s="33"/>
      <c r="L13" s="77">
        <f t="shared" si="7"/>
        <v>834.08640000000003</v>
      </c>
      <c r="M13" s="289">
        <f t="shared" si="8"/>
        <v>1501.3555200000001</v>
      </c>
      <c r="N13" s="149">
        <f t="shared" si="9"/>
        <v>3503.1628800000003</v>
      </c>
      <c r="O13" s="149">
        <f t="shared" si="4"/>
        <v>5004.5183999999999</v>
      </c>
      <c r="P13" s="149">
        <f t="shared" si="5"/>
        <v>8340.8639999999996</v>
      </c>
      <c r="Q13" s="279">
        <f t="shared" si="10"/>
        <v>1501.3555200000001</v>
      </c>
      <c r="R13" s="34"/>
      <c r="S13" s="463"/>
    </row>
    <row r="14" spans="1:19" s="49" customFormat="1" ht="25.5">
      <c r="A14" s="466"/>
      <c r="B14" s="58" t="s">
        <v>4008</v>
      </c>
      <c r="C14" s="791" t="s">
        <v>4005</v>
      </c>
      <c r="D14" s="48" t="s">
        <v>4</v>
      </c>
      <c r="E14" s="32">
        <v>6</v>
      </c>
      <c r="F14" s="56">
        <v>3.63</v>
      </c>
      <c r="G14" s="88">
        <v>900</v>
      </c>
      <c r="H14" s="88">
        <v>50</v>
      </c>
      <c r="I14" s="89">
        <v>1.2</v>
      </c>
      <c r="J14" s="83">
        <v>930.22720000000004</v>
      </c>
      <c r="K14" s="33"/>
      <c r="L14" s="77">
        <f t="shared" si="7"/>
        <v>930.22720000000004</v>
      </c>
      <c r="M14" s="289">
        <f t="shared" si="8"/>
        <v>1674.4089600000002</v>
      </c>
      <c r="N14" s="149">
        <f t="shared" si="9"/>
        <v>3906.9542400000005</v>
      </c>
      <c r="O14" s="149">
        <f t="shared" si="4"/>
        <v>5581.3631999999998</v>
      </c>
      <c r="P14" s="149">
        <f t="shared" si="5"/>
        <v>9302.2720000000008</v>
      </c>
      <c r="Q14" s="279">
        <f t="shared" si="10"/>
        <v>1674.4089600000002</v>
      </c>
      <c r="R14" s="34"/>
      <c r="S14" s="463"/>
    </row>
    <row r="15" spans="1:19" s="49" customFormat="1" ht="25.5">
      <c r="A15" s="466"/>
      <c r="B15" s="58" t="s">
        <v>4009</v>
      </c>
      <c r="C15" s="791" t="s">
        <v>4006</v>
      </c>
      <c r="D15" s="48" t="s">
        <v>4</v>
      </c>
      <c r="E15" s="32">
        <v>6</v>
      </c>
      <c r="F15" s="56">
        <v>3.86</v>
      </c>
      <c r="G15" s="88">
        <v>1000</v>
      </c>
      <c r="H15" s="88">
        <v>50</v>
      </c>
      <c r="I15" s="89">
        <v>1.2</v>
      </c>
      <c r="J15" s="83">
        <v>1026.3679999999999</v>
      </c>
      <c r="K15" s="33"/>
      <c r="L15" s="77">
        <f t="shared" si="7"/>
        <v>1026.3679999999999</v>
      </c>
      <c r="M15" s="289">
        <f t="shared" si="8"/>
        <v>1847.4623999999999</v>
      </c>
      <c r="N15" s="149">
        <f t="shared" si="9"/>
        <v>4310.7456000000002</v>
      </c>
      <c r="O15" s="149">
        <f t="shared" si="4"/>
        <v>6158.2079999999996</v>
      </c>
      <c r="P15" s="149">
        <f t="shared" si="5"/>
        <v>10263.68</v>
      </c>
      <c r="Q15" s="279">
        <f t="shared" si="10"/>
        <v>1847.4623999999999</v>
      </c>
      <c r="R15" s="34"/>
      <c r="S15" s="463"/>
    </row>
    <row r="16" spans="1:19" s="49" customFormat="1" ht="25.5">
      <c r="A16" s="466"/>
      <c r="B16" s="81" t="s">
        <v>2493</v>
      </c>
      <c r="C16" s="81" t="s">
        <v>2454</v>
      </c>
      <c r="D16" s="48" t="s">
        <v>4</v>
      </c>
      <c r="E16" s="32">
        <v>6</v>
      </c>
      <c r="F16" s="80">
        <v>2.1614</v>
      </c>
      <c r="G16" s="88">
        <v>200</v>
      </c>
      <c r="H16" s="88">
        <v>60</v>
      </c>
      <c r="I16" s="89">
        <v>1.2</v>
      </c>
      <c r="J16" s="83">
        <v>522.27840000000003</v>
      </c>
      <c r="K16" s="33">
        <f>K11</f>
        <v>0</v>
      </c>
      <c r="L16" s="77">
        <f t="shared" si="0"/>
        <v>522.27840000000003</v>
      </c>
      <c r="M16" s="289">
        <f t="shared" si="1"/>
        <v>940.10112000000004</v>
      </c>
      <c r="N16" s="149">
        <f t="shared" si="2"/>
        <v>2193.5692800000002</v>
      </c>
      <c r="O16" s="149">
        <f t="shared" si="4"/>
        <v>3133.6704</v>
      </c>
      <c r="P16" s="149">
        <f t="shared" si="5"/>
        <v>5222.7840000000006</v>
      </c>
      <c r="Q16" s="279">
        <f t="shared" si="3"/>
        <v>940.10112000000004</v>
      </c>
      <c r="R16" s="34"/>
      <c r="S16" s="463"/>
    </row>
    <row r="17" spans="1:19" s="49" customFormat="1" ht="25.5">
      <c r="A17" s="466"/>
      <c r="B17" s="81" t="s">
        <v>2494</v>
      </c>
      <c r="C17" s="81" t="s">
        <v>2455</v>
      </c>
      <c r="D17" s="48" t="s">
        <v>4</v>
      </c>
      <c r="E17" s="32">
        <v>6</v>
      </c>
      <c r="F17" s="80">
        <v>2.3624999999999998</v>
      </c>
      <c r="G17" s="88">
        <v>300</v>
      </c>
      <c r="H17" s="88">
        <v>60</v>
      </c>
      <c r="I17" s="89">
        <v>1.2</v>
      </c>
      <c r="J17" s="83">
        <v>569.04960000000005</v>
      </c>
      <c r="K17" s="33">
        <f t="shared" si="6"/>
        <v>0</v>
      </c>
      <c r="L17" s="77">
        <f t="shared" si="0"/>
        <v>569.04960000000005</v>
      </c>
      <c r="M17" s="289">
        <f t="shared" si="1"/>
        <v>1024.2892800000002</v>
      </c>
      <c r="N17" s="149">
        <f t="shared" si="2"/>
        <v>2390.0083200000004</v>
      </c>
      <c r="O17" s="149">
        <f t="shared" si="4"/>
        <v>3414.2976000000003</v>
      </c>
      <c r="P17" s="149">
        <f t="shared" si="5"/>
        <v>5690.496000000001</v>
      </c>
      <c r="Q17" s="279">
        <f t="shared" si="3"/>
        <v>1024.2892800000002</v>
      </c>
      <c r="R17" s="34"/>
      <c r="S17" s="463"/>
    </row>
    <row r="18" spans="1:19" s="49" customFormat="1" ht="25.5">
      <c r="A18" s="466"/>
      <c r="B18" s="81" t="s">
        <v>2495</v>
      </c>
      <c r="C18" s="81" t="s">
        <v>2456</v>
      </c>
      <c r="D18" s="48" t="s">
        <v>4</v>
      </c>
      <c r="E18" s="32">
        <v>6</v>
      </c>
      <c r="F18" s="56">
        <v>2.5792000000000002</v>
      </c>
      <c r="G18" s="88">
        <v>400</v>
      </c>
      <c r="H18" s="88">
        <v>60</v>
      </c>
      <c r="I18" s="89">
        <v>1.2</v>
      </c>
      <c r="J18" s="83">
        <v>618.41919999999993</v>
      </c>
      <c r="K18" s="33">
        <f t="shared" si="6"/>
        <v>0</v>
      </c>
      <c r="L18" s="77">
        <f t="shared" si="0"/>
        <v>618.41919999999993</v>
      </c>
      <c r="M18" s="289">
        <f t="shared" si="1"/>
        <v>1113.1545599999999</v>
      </c>
      <c r="N18" s="149">
        <f t="shared" si="2"/>
        <v>2597.3606399999999</v>
      </c>
      <c r="O18" s="149">
        <f t="shared" si="4"/>
        <v>3710.5151999999998</v>
      </c>
      <c r="P18" s="149">
        <f t="shared" si="5"/>
        <v>6184.1919999999991</v>
      </c>
      <c r="Q18" s="279">
        <f t="shared" si="3"/>
        <v>1113.1545599999999</v>
      </c>
      <c r="R18" s="34"/>
      <c r="S18" s="463"/>
    </row>
    <row r="19" spans="1:19" s="49" customFormat="1" ht="25.5">
      <c r="A19" s="466"/>
      <c r="B19" s="81" t="s">
        <v>2496</v>
      </c>
      <c r="C19" s="81" t="s">
        <v>2457</v>
      </c>
      <c r="D19" s="48" t="s">
        <v>4</v>
      </c>
      <c r="E19" s="32">
        <v>6</v>
      </c>
      <c r="F19" s="56">
        <v>2.7913000000000001</v>
      </c>
      <c r="G19" s="88">
        <v>500</v>
      </c>
      <c r="H19" s="88">
        <v>60</v>
      </c>
      <c r="I19" s="89">
        <v>1.2</v>
      </c>
      <c r="J19" s="83">
        <v>666.4896</v>
      </c>
      <c r="K19" s="33">
        <f t="shared" si="6"/>
        <v>0</v>
      </c>
      <c r="L19" s="77">
        <f t="shared" si="0"/>
        <v>666.4896</v>
      </c>
      <c r="M19" s="289">
        <f t="shared" si="1"/>
        <v>1199.68128</v>
      </c>
      <c r="N19" s="149">
        <f t="shared" si="2"/>
        <v>2799.25632</v>
      </c>
      <c r="O19" s="149">
        <f t="shared" si="4"/>
        <v>3998.9376000000002</v>
      </c>
      <c r="P19" s="149">
        <f t="shared" si="5"/>
        <v>6664.8959999999997</v>
      </c>
      <c r="Q19" s="279">
        <f t="shared" si="3"/>
        <v>1199.68128</v>
      </c>
      <c r="R19" s="34"/>
      <c r="S19" s="463"/>
    </row>
    <row r="20" spans="1:19" s="49" customFormat="1" ht="25.5">
      <c r="A20" s="466"/>
      <c r="B20" s="81" t="s">
        <v>2497</v>
      </c>
      <c r="C20" s="81" t="s">
        <v>2458</v>
      </c>
      <c r="D20" s="48" t="s">
        <v>4</v>
      </c>
      <c r="E20" s="32">
        <v>6</v>
      </c>
      <c r="F20" s="56">
        <v>3.0282</v>
      </c>
      <c r="G20" s="88">
        <v>600</v>
      </c>
      <c r="H20" s="88">
        <v>60</v>
      </c>
      <c r="I20" s="89">
        <v>1.2</v>
      </c>
      <c r="J20" s="83">
        <v>714.56000000000006</v>
      </c>
      <c r="K20" s="33">
        <f t="shared" si="6"/>
        <v>0</v>
      </c>
      <c r="L20" s="77">
        <f t="shared" si="0"/>
        <v>714.56000000000006</v>
      </c>
      <c r="M20" s="289">
        <f t="shared" si="1"/>
        <v>1286.2080000000001</v>
      </c>
      <c r="N20" s="149">
        <f t="shared" si="2"/>
        <v>3001.1520000000005</v>
      </c>
      <c r="O20" s="149">
        <f t="shared" si="4"/>
        <v>4287.3600000000006</v>
      </c>
      <c r="P20" s="149">
        <f t="shared" si="5"/>
        <v>7145.6</v>
      </c>
      <c r="Q20" s="279">
        <f t="shared" si="3"/>
        <v>1286.2080000000001</v>
      </c>
      <c r="R20" s="34"/>
      <c r="S20" s="463"/>
    </row>
    <row r="21" spans="1:19" s="49" customFormat="1" ht="25.5">
      <c r="A21" s="466"/>
      <c r="B21" s="58" t="s">
        <v>4010</v>
      </c>
      <c r="C21" s="791" t="s">
        <v>4011</v>
      </c>
      <c r="D21" s="48" t="s">
        <v>4</v>
      </c>
      <c r="E21" s="32">
        <v>6</v>
      </c>
      <c r="F21" s="56">
        <v>3.27</v>
      </c>
      <c r="G21" s="88">
        <v>700</v>
      </c>
      <c r="H21" s="88">
        <v>60</v>
      </c>
      <c r="I21" s="89">
        <v>1.2</v>
      </c>
      <c r="J21" s="83">
        <v>810.70080000000007</v>
      </c>
      <c r="K21" s="33"/>
      <c r="L21" s="77">
        <f t="shared" si="0"/>
        <v>810.70080000000007</v>
      </c>
      <c r="M21" s="289">
        <f t="shared" si="1"/>
        <v>1459.2614400000002</v>
      </c>
      <c r="N21" s="149">
        <f t="shared" si="2"/>
        <v>3404.9433600000007</v>
      </c>
      <c r="O21" s="149">
        <f t="shared" si="4"/>
        <v>4864.2048000000004</v>
      </c>
      <c r="P21" s="149">
        <f t="shared" si="5"/>
        <v>8107.0080000000007</v>
      </c>
      <c r="Q21" s="279">
        <f t="shared" si="3"/>
        <v>1459.2614400000002</v>
      </c>
      <c r="R21" s="34"/>
      <c r="S21" s="463"/>
    </row>
    <row r="22" spans="1:19" s="49" customFormat="1" ht="25.5">
      <c r="A22" s="466"/>
      <c r="B22" s="58" t="s">
        <v>4012</v>
      </c>
      <c r="C22" s="791" t="s">
        <v>4013</v>
      </c>
      <c r="D22" s="48" t="s">
        <v>4</v>
      </c>
      <c r="E22" s="32">
        <v>6</v>
      </c>
      <c r="F22" s="56">
        <v>3.51</v>
      </c>
      <c r="G22" s="88">
        <v>800</v>
      </c>
      <c r="H22" s="88">
        <v>60</v>
      </c>
      <c r="I22" s="89">
        <v>1.2</v>
      </c>
      <c r="J22" s="83">
        <v>906.84160000000008</v>
      </c>
      <c r="K22" s="33"/>
      <c r="L22" s="77">
        <f t="shared" si="0"/>
        <v>906.84160000000008</v>
      </c>
      <c r="M22" s="289">
        <f t="shared" si="1"/>
        <v>1632.3148800000001</v>
      </c>
      <c r="N22" s="149">
        <f t="shared" si="2"/>
        <v>3808.7347200000004</v>
      </c>
      <c r="O22" s="149">
        <f t="shared" si="4"/>
        <v>5441.0496000000003</v>
      </c>
      <c r="P22" s="149">
        <f t="shared" si="5"/>
        <v>9068.4160000000011</v>
      </c>
      <c r="Q22" s="279">
        <f t="shared" si="3"/>
        <v>1632.3148800000001</v>
      </c>
      <c r="R22" s="34"/>
      <c r="S22" s="463"/>
    </row>
    <row r="23" spans="1:19" s="49" customFormat="1" ht="25.5">
      <c r="A23" s="466"/>
      <c r="B23" s="58" t="s">
        <v>4014</v>
      </c>
      <c r="C23" s="791" t="s">
        <v>4015</v>
      </c>
      <c r="D23" s="48" t="s">
        <v>4</v>
      </c>
      <c r="E23" s="32">
        <v>6</v>
      </c>
      <c r="F23" s="56">
        <v>3.75</v>
      </c>
      <c r="G23" s="88">
        <v>900</v>
      </c>
      <c r="H23" s="88">
        <v>60</v>
      </c>
      <c r="I23" s="89">
        <v>1.2</v>
      </c>
      <c r="J23" s="83">
        <v>1002.9824000000001</v>
      </c>
      <c r="K23" s="33"/>
      <c r="L23" s="77">
        <f t="shared" si="0"/>
        <v>1002.9824000000001</v>
      </c>
      <c r="M23" s="289">
        <f t="shared" si="1"/>
        <v>1805.3683200000003</v>
      </c>
      <c r="N23" s="149">
        <f t="shared" si="2"/>
        <v>4212.5260800000005</v>
      </c>
      <c r="O23" s="149">
        <f t="shared" si="4"/>
        <v>6017.894400000001</v>
      </c>
      <c r="P23" s="149">
        <f t="shared" si="5"/>
        <v>10029.824000000001</v>
      </c>
      <c r="Q23" s="279">
        <f t="shared" si="3"/>
        <v>1805.3683200000003</v>
      </c>
      <c r="R23" s="34"/>
      <c r="S23" s="463"/>
    </row>
    <row r="24" spans="1:19" s="49" customFormat="1" ht="25.5">
      <c r="A24" s="466"/>
      <c r="B24" s="58" t="s">
        <v>4016</v>
      </c>
      <c r="C24" s="791" t="s">
        <v>4017</v>
      </c>
      <c r="D24" s="48" t="s">
        <v>4</v>
      </c>
      <c r="E24" s="32">
        <v>6</v>
      </c>
      <c r="F24" s="56">
        <v>4</v>
      </c>
      <c r="G24" s="88">
        <v>1000</v>
      </c>
      <c r="H24" s="88">
        <v>60</v>
      </c>
      <c r="I24" s="89">
        <v>1.2</v>
      </c>
      <c r="J24" s="83">
        <v>1099.1232</v>
      </c>
      <c r="K24" s="33"/>
      <c r="L24" s="77">
        <f t="shared" si="0"/>
        <v>1099.1232</v>
      </c>
      <c r="M24" s="289">
        <f t="shared" si="1"/>
        <v>1978.4217599999999</v>
      </c>
      <c r="N24" s="149">
        <f t="shared" si="2"/>
        <v>4616.3174399999998</v>
      </c>
      <c r="O24" s="149">
        <f t="shared" si="4"/>
        <v>6594.7392</v>
      </c>
      <c r="P24" s="149">
        <f t="shared" si="5"/>
        <v>10991.232</v>
      </c>
      <c r="Q24" s="279">
        <f t="shared" si="3"/>
        <v>1978.4217599999999</v>
      </c>
      <c r="R24" s="34"/>
      <c r="S24" s="463"/>
    </row>
    <row r="25" spans="1:19" s="49" customFormat="1" ht="25.5">
      <c r="A25" s="466"/>
      <c r="B25" s="81" t="s">
        <v>2498</v>
      </c>
      <c r="C25" s="81" t="s">
        <v>2459</v>
      </c>
      <c r="D25" s="48" t="s">
        <v>4</v>
      </c>
      <c r="E25" s="32">
        <v>6</v>
      </c>
      <c r="F25" s="80">
        <v>2.4856099999999999</v>
      </c>
      <c r="G25" s="88">
        <v>200</v>
      </c>
      <c r="H25" s="88">
        <v>80</v>
      </c>
      <c r="I25" s="89">
        <v>1.2</v>
      </c>
      <c r="J25" s="83">
        <v>596.33280000000002</v>
      </c>
      <c r="K25" s="33">
        <f>K20</f>
        <v>0</v>
      </c>
      <c r="L25" s="77">
        <f t="shared" si="0"/>
        <v>596.33280000000002</v>
      </c>
      <c r="M25" s="289">
        <f t="shared" si="1"/>
        <v>1073.39904</v>
      </c>
      <c r="N25" s="149">
        <f t="shared" si="2"/>
        <v>2504.5977600000001</v>
      </c>
      <c r="O25" s="149">
        <f t="shared" si="4"/>
        <v>3577.9967999999999</v>
      </c>
      <c r="P25" s="149">
        <f t="shared" si="5"/>
        <v>5963.3280000000004</v>
      </c>
      <c r="Q25" s="279">
        <f t="shared" si="3"/>
        <v>1073.39904</v>
      </c>
      <c r="R25" s="34"/>
      <c r="S25" s="463"/>
    </row>
    <row r="26" spans="1:19" s="49" customFormat="1" ht="25.5">
      <c r="A26" s="466"/>
      <c r="B26" s="81" t="s">
        <v>2499</v>
      </c>
      <c r="C26" s="81" t="s">
        <v>2460</v>
      </c>
      <c r="D26" s="48" t="s">
        <v>4</v>
      </c>
      <c r="E26" s="32">
        <v>6</v>
      </c>
      <c r="F26" s="80">
        <v>2.5987499999999999</v>
      </c>
      <c r="G26" s="88">
        <v>300</v>
      </c>
      <c r="H26" s="88">
        <v>80</v>
      </c>
      <c r="I26" s="89">
        <v>1.2</v>
      </c>
      <c r="J26" s="83">
        <v>641.8048</v>
      </c>
      <c r="K26" s="33">
        <f t="shared" si="6"/>
        <v>0</v>
      </c>
      <c r="L26" s="77">
        <f t="shared" si="0"/>
        <v>641.8048</v>
      </c>
      <c r="M26" s="289">
        <f t="shared" si="1"/>
        <v>1155.24864</v>
      </c>
      <c r="N26" s="149">
        <f t="shared" si="2"/>
        <v>2695.58016</v>
      </c>
      <c r="O26" s="149">
        <f t="shared" si="4"/>
        <v>3850.8288000000002</v>
      </c>
      <c r="P26" s="149">
        <f t="shared" si="5"/>
        <v>6418.0479999999998</v>
      </c>
      <c r="Q26" s="279">
        <f t="shared" si="3"/>
        <v>1155.24864</v>
      </c>
      <c r="R26" s="34"/>
      <c r="S26" s="463"/>
    </row>
    <row r="27" spans="1:19" s="49" customFormat="1" ht="25.5">
      <c r="A27" s="466"/>
      <c r="B27" s="81" t="s">
        <v>2500</v>
      </c>
      <c r="C27" s="81" t="s">
        <v>2461</v>
      </c>
      <c r="D27" s="48" t="s">
        <v>4</v>
      </c>
      <c r="E27" s="32">
        <v>6</v>
      </c>
      <c r="F27" s="56">
        <v>2.7855360000000005</v>
      </c>
      <c r="G27" s="88">
        <v>400</v>
      </c>
      <c r="H27" s="88">
        <v>80</v>
      </c>
      <c r="I27" s="89">
        <v>1.2</v>
      </c>
      <c r="J27" s="83">
        <v>691.17439999999999</v>
      </c>
      <c r="K27" s="33">
        <f t="shared" si="6"/>
        <v>0</v>
      </c>
      <c r="L27" s="77">
        <f t="shared" si="0"/>
        <v>691.17439999999999</v>
      </c>
      <c r="M27" s="289">
        <f t="shared" si="1"/>
        <v>1244.11392</v>
      </c>
      <c r="N27" s="149">
        <f t="shared" si="2"/>
        <v>2902.9324799999999</v>
      </c>
      <c r="O27" s="149">
        <f t="shared" si="4"/>
        <v>4147.0464000000002</v>
      </c>
      <c r="P27" s="149">
        <f t="shared" si="5"/>
        <v>6911.7439999999997</v>
      </c>
      <c r="Q27" s="279">
        <f t="shared" si="3"/>
        <v>1244.11392</v>
      </c>
      <c r="R27" s="34"/>
      <c r="S27" s="463"/>
    </row>
    <row r="28" spans="1:19" s="49" customFormat="1" ht="25.5">
      <c r="A28" s="466"/>
      <c r="B28" s="81" t="s">
        <v>2501</v>
      </c>
      <c r="C28" s="81" t="s">
        <v>2462</v>
      </c>
      <c r="D28" s="48" t="s">
        <v>4</v>
      </c>
      <c r="E28" s="32">
        <v>6</v>
      </c>
      <c r="F28" s="56">
        <v>2.9587780000000001</v>
      </c>
      <c r="G28" s="88">
        <v>500</v>
      </c>
      <c r="H28" s="88">
        <v>80</v>
      </c>
      <c r="I28" s="89">
        <v>1.2</v>
      </c>
      <c r="J28" s="83">
        <v>739.24480000000005</v>
      </c>
      <c r="K28" s="33">
        <f t="shared" si="6"/>
        <v>0</v>
      </c>
      <c r="L28" s="77">
        <f t="shared" si="0"/>
        <v>739.24480000000005</v>
      </c>
      <c r="M28" s="289">
        <f t="shared" si="1"/>
        <v>1330.6406400000001</v>
      </c>
      <c r="N28" s="149">
        <f t="shared" si="2"/>
        <v>3104.8281600000005</v>
      </c>
      <c r="O28" s="149">
        <f t="shared" si="4"/>
        <v>4435.4688000000006</v>
      </c>
      <c r="P28" s="149">
        <f t="shared" si="5"/>
        <v>7392.4480000000003</v>
      </c>
      <c r="Q28" s="279">
        <f t="shared" si="3"/>
        <v>1330.6406400000001</v>
      </c>
      <c r="R28" s="34"/>
      <c r="S28" s="463"/>
    </row>
    <row r="29" spans="1:19" s="49" customFormat="1" ht="25.5">
      <c r="A29" s="466"/>
      <c r="B29" s="81" t="s">
        <v>2502</v>
      </c>
      <c r="C29" s="81" t="s">
        <v>2463</v>
      </c>
      <c r="D29" s="48" t="s">
        <v>4</v>
      </c>
      <c r="E29" s="32">
        <v>6</v>
      </c>
      <c r="F29" s="56">
        <v>3.1796100000000003</v>
      </c>
      <c r="G29" s="88">
        <v>600</v>
      </c>
      <c r="H29" s="88">
        <v>80</v>
      </c>
      <c r="I29" s="89">
        <v>1.2</v>
      </c>
      <c r="J29" s="83">
        <v>788.61439999999993</v>
      </c>
      <c r="K29" s="33">
        <f t="shared" si="6"/>
        <v>0</v>
      </c>
      <c r="L29" s="77">
        <f t="shared" si="0"/>
        <v>788.61439999999993</v>
      </c>
      <c r="M29" s="289">
        <f t="shared" si="1"/>
        <v>1419.5059199999998</v>
      </c>
      <c r="N29" s="149">
        <f t="shared" si="2"/>
        <v>3312.18048</v>
      </c>
      <c r="O29" s="149">
        <f t="shared" si="4"/>
        <v>4731.6863999999996</v>
      </c>
      <c r="P29" s="149">
        <f t="shared" si="5"/>
        <v>7886.1439999999993</v>
      </c>
      <c r="Q29" s="279">
        <f t="shared" si="3"/>
        <v>1419.5059199999998</v>
      </c>
      <c r="R29" s="34"/>
      <c r="S29" s="463"/>
    </row>
    <row r="30" spans="1:19" s="49" customFormat="1" ht="25.5">
      <c r="A30" s="466"/>
      <c r="B30" s="58" t="s">
        <v>4018</v>
      </c>
      <c r="C30" s="791" t="s">
        <v>4019</v>
      </c>
      <c r="D30" s="48" t="s">
        <v>4</v>
      </c>
      <c r="E30" s="32">
        <v>6</v>
      </c>
      <c r="F30" s="56">
        <v>3.4</v>
      </c>
      <c r="G30" s="88">
        <v>700</v>
      </c>
      <c r="H30" s="88">
        <v>80</v>
      </c>
      <c r="I30" s="89">
        <v>1.2</v>
      </c>
      <c r="J30" s="83">
        <v>887.35360000000003</v>
      </c>
      <c r="K30" s="33"/>
      <c r="L30" s="77">
        <f t="shared" si="0"/>
        <v>887.35360000000003</v>
      </c>
      <c r="M30" s="289">
        <f t="shared" si="1"/>
        <v>1597.23648</v>
      </c>
      <c r="N30" s="149">
        <f t="shared" si="2"/>
        <v>3726.8851200000004</v>
      </c>
      <c r="O30" s="149">
        <f t="shared" si="4"/>
        <v>5324.1216000000004</v>
      </c>
      <c r="P30" s="149">
        <f t="shared" si="5"/>
        <v>8873.5360000000001</v>
      </c>
      <c r="Q30" s="279">
        <f t="shared" si="3"/>
        <v>1597.23648</v>
      </c>
      <c r="R30" s="34"/>
      <c r="S30" s="463"/>
    </row>
    <row r="31" spans="1:19" s="49" customFormat="1" ht="25.5">
      <c r="A31" s="466"/>
      <c r="B31" s="58" t="s">
        <v>4020</v>
      </c>
      <c r="C31" s="791" t="s">
        <v>4021</v>
      </c>
      <c r="D31" s="48" t="s">
        <v>4</v>
      </c>
      <c r="E31" s="32">
        <v>6</v>
      </c>
      <c r="F31" s="56">
        <v>3.62</v>
      </c>
      <c r="G31" s="88">
        <v>800</v>
      </c>
      <c r="H31" s="88">
        <v>80</v>
      </c>
      <c r="I31" s="89">
        <v>1.2</v>
      </c>
      <c r="J31" s="83">
        <v>986.09280000000001</v>
      </c>
      <c r="K31" s="33"/>
      <c r="L31" s="77">
        <f t="shared" si="0"/>
        <v>986.09280000000001</v>
      </c>
      <c r="M31" s="289">
        <f t="shared" si="1"/>
        <v>1774.96704</v>
      </c>
      <c r="N31" s="149">
        <f t="shared" si="2"/>
        <v>4141.5897599999998</v>
      </c>
      <c r="O31" s="149">
        <f t="shared" si="4"/>
        <v>5916.5568000000003</v>
      </c>
      <c r="P31" s="149">
        <f t="shared" si="5"/>
        <v>9860.9279999999999</v>
      </c>
      <c r="Q31" s="279">
        <f t="shared" si="3"/>
        <v>1774.96704</v>
      </c>
      <c r="R31" s="34"/>
      <c r="S31" s="463"/>
    </row>
    <row r="32" spans="1:19" s="49" customFormat="1" ht="25.5">
      <c r="A32" s="466"/>
      <c r="B32" s="58" t="s">
        <v>4022</v>
      </c>
      <c r="C32" s="791" t="s">
        <v>4023</v>
      </c>
      <c r="D32" s="48" t="s">
        <v>4</v>
      </c>
      <c r="E32" s="32">
        <v>6</v>
      </c>
      <c r="F32" s="56">
        <v>3.84</v>
      </c>
      <c r="G32" s="88">
        <v>900</v>
      </c>
      <c r="H32" s="88">
        <v>80</v>
      </c>
      <c r="I32" s="89">
        <v>1.2</v>
      </c>
      <c r="J32" s="83">
        <v>1084.8319999999999</v>
      </c>
      <c r="K32" s="33"/>
      <c r="L32" s="77">
        <f t="shared" si="0"/>
        <v>1084.8319999999999</v>
      </c>
      <c r="M32" s="289">
        <f t="shared" si="1"/>
        <v>1952.6975999999997</v>
      </c>
      <c r="N32" s="149">
        <f t="shared" si="2"/>
        <v>4556.2943999999998</v>
      </c>
      <c r="O32" s="149">
        <f t="shared" si="4"/>
        <v>6508.9919999999993</v>
      </c>
      <c r="P32" s="149">
        <f t="shared" si="5"/>
        <v>10848.32</v>
      </c>
      <c r="Q32" s="279">
        <f t="shared" si="3"/>
        <v>1952.6975999999997</v>
      </c>
      <c r="R32" s="34"/>
      <c r="S32" s="463"/>
    </row>
    <row r="33" spans="1:19" s="49" customFormat="1" ht="25.5">
      <c r="A33" s="466"/>
      <c r="B33" s="58" t="s">
        <v>4024</v>
      </c>
      <c r="C33" s="791" t="s">
        <v>4025</v>
      </c>
      <c r="D33" s="48" t="s">
        <v>4</v>
      </c>
      <c r="E33" s="32">
        <v>6</v>
      </c>
      <c r="F33" s="56">
        <v>4.0599999999999996</v>
      </c>
      <c r="G33" s="88">
        <v>1000</v>
      </c>
      <c r="H33" s="88">
        <v>80</v>
      </c>
      <c r="I33" s="89">
        <v>1.2</v>
      </c>
      <c r="J33" s="83">
        <v>1183.5712000000001</v>
      </c>
      <c r="K33" s="33"/>
      <c r="L33" s="77">
        <f t="shared" si="0"/>
        <v>1183.5712000000001</v>
      </c>
      <c r="M33" s="289">
        <f t="shared" si="1"/>
        <v>2130.4281600000004</v>
      </c>
      <c r="N33" s="149">
        <f t="shared" si="2"/>
        <v>4970.9990400000006</v>
      </c>
      <c r="O33" s="149">
        <f t="shared" si="4"/>
        <v>7101.4272000000001</v>
      </c>
      <c r="P33" s="149">
        <f t="shared" si="5"/>
        <v>11835.712000000001</v>
      </c>
      <c r="Q33" s="279">
        <f t="shared" si="3"/>
        <v>2130.4281600000004</v>
      </c>
      <c r="R33" s="34"/>
      <c r="S33" s="463"/>
    </row>
    <row r="34" spans="1:19" s="49" customFormat="1" ht="25.5">
      <c r="A34" s="466"/>
      <c r="B34" s="58" t="s">
        <v>2503</v>
      </c>
      <c r="C34" s="791" t="s">
        <v>2464</v>
      </c>
      <c r="D34" s="48" t="s">
        <v>4</v>
      </c>
      <c r="E34" s="32">
        <v>6</v>
      </c>
      <c r="F34" s="56">
        <v>3</v>
      </c>
      <c r="G34" s="88">
        <v>200</v>
      </c>
      <c r="H34" s="88">
        <v>100</v>
      </c>
      <c r="I34" s="89">
        <v>1.2</v>
      </c>
      <c r="J34" s="83">
        <v>691.17439999999999</v>
      </c>
      <c r="K34" s="33">
        <f>K29</f>
        <v>0</v>
      </c>
      <c r="L34" s="77">
        <f t="shared" si="0"/>
        <v>691.17439999999999</v>
      </c>
      <c r="M34" s="289">
        <f t="shared" si="1"/>
        <v>1244.11392</v>
      </c>
      <c r="N34" s="149">
        <f t="shared" si="2"/>
        <v>2902.9324799999999</v>
      </c>
      <c r="O34" s="149">
        <f t="shared" si="4"/>
        <v>4147.0464000000002</v>
      </c>
      <c r="P34" s="149">
        <f t="shared" si="5"/>
        <v>6911.7439999999997</v>
      </c>
      <c r="Q34" s="279">
        <f t="shared" si="3"/>
        <v>1244.11392</v>
      </c>
      <c r="R34" s="34"/>
      <c r="S34" s="463"/>
    </row>
    <row r="35" spans="1:19" s="49" customFormat="1" ht="25.5">
      <c r="A35" s="466"/>
      <c r="B35" s="58" t="s">
        <v>2504</v>
      </c>
      <c r="C35" s="791" t="s">
        <v>2465</v>
      </c>
      <c r="D35" s="48" t="s">
        <v>4</v>
      </c>
      <c r="E35" s="32">
        <v>6</v>
      </c>
      <c r="F35" s="56">
        <v>3.23</v>
      </c>
      <c r="G35" s="88">
        <v>300</v>
      </c>
      <c r="H35" s="88">
        <v>100</v>
      </c>
      <c r="I35" s="89">
        <v>1.2</v>
      </c>
      <c r="J35" s="83">
        <v>739.24480000000005</v>
      </c>
      <c r="K35" s="33">
        <f t="shared" si="6"/>
        <v>0</v>
      </c>
      <c r="L35" s="77">
        <f t="shared" si="0"/>
        <v>739.24480000000005</v>
      </c>
      <c r="M35" s="289">
        <f t="shared" si="1"/>
        <v>1330.6406400000001</v>
      </c>
      <c r="N35" s="149">
        <f t="shared" si="2"/>
        <v>3104.8281600000005</v>
      </c>
      <c r="O35" s="149">
        <f t="shared" si="4"/>
        <v>4435.4688000000006</v>
      </c>
      <c r="P35" s="149">
        <f t="shared" si="5"/>
        <v>7392.4480000000003</v>
      </c>
      <c r="Q35" s="279">
        <f t="shared" si="3"/>
        <v>1330.6406400000001</v>
      </c>
      <c r="R35" s="34"/>
      <c r="S35" s="463"/>
    </row>
    <row r="36" spans="1:19" s="49" customFormat="1" ht="25.5">
      <c r="A36" s="466"/>
      <c r="B36" s="58" t="s">
        <v>2505</v>
      </c>
      <c r="C36" s="791" t="s">
        <v>2466</v>
      </c>
      <c r="D36" s="48" t="s">
        <v>4</v>
      </c>
      <c r="E36" s="32">
        <v>6</v>
      </c>
      <c r="F36" s="56">
        <v>3.46</v>
      </c>
      <c r="G36" s="88">
        <v>400</v>
      </c>
      <c r="H36" s="88">
        <v>100</v>
      </c>
      <c r="I36" s="89">
        <v>1.2</v>
      </c>
      <c r="J36" s="83">
        <v>788.61439999999993</v>
      </c>
      <c r="K36" s="33">
        <f t="shared" si="6"/>
        <v>0</v>
      </c>
      <c r="L36" s="77">
        <f t="shared" si="0"/>
        <v>788.61439999999993</v>
      </c>
      <c r="M36" s="289">
        <f t="shared" si="1"/>
        <v>1419.5059199999998</v>
      </c>
      <c r="N36" s="149">
        <f t="shared" si="2"/>
        <v>3312.18048</v>
      </c>
      <c r="O36" s="149">
        <f t="shared" si="4"/>
        <v>4731.6863999999996</v>
      </c>
      <c r="P36" s="149">
        <f t="shared" si="5"/>
        <v>7886.1439999999993</v>
      </c>
      <c r="Q36" s="279">
        <f t="shared" si="3"/>
        <v>1419.5059199999998</v>
      </c>
      <c r="R36" s="34"/>
      <c r="S36" s="463"/>
    </row>
    <row r="37" spans="1:19" s="49" customFormat="1" ht="25.5">
      <c r="A37" s="466"/>
      <c r="B37" s="58" t="s">
        <v>2506</v>
      </c>
      <c r="C37" s="791" t="s">
        <v>2467</v>
      </c>
      <c r="D37" s="48" t="s">
        <v>4</v>
      </c>
      <c r="E37" s="32">
        <v>6</v>
      </c>
      <c r="F37" s="56">
        <v>3.69</v>
      </c>
      <c r="G37" s="88">
        <v>500</v>
      </c>
      <c r="H37" s="88">
        <v>100</v>
      </c>
      <c r="I37" s="89">
        <v>1.2</v>
      </c>
      <c r="J37" s="83">
        <v>837.98400000000004</v>
      </c>
      <c r="K37" s="33">
        <f t="shared" si="6"/>
        <v>0</v>
      </c>
      <c r="L37" s="77">
        <f t="shared" si="0"/>
        <v>837.98400000000004</v>
      </c>
      <c r="M37" s="289">
        <f t="shared" si="1"/>
        <v>1508.3712</v>
      </c>
      <c r="N37" s="149">
        <f t="shared" si="2"/>
        <v>3519.5328000000004</v>
      </c>
      <c r="O37" s="149">
        <f t="shared" si="4"/>
        <v>5027.9040000000005</v>
      </c>
      <c r="P37" s="149">
        <f t="shared" si="5"/>
        <v>8379.84</v>
      </c>
      <c r="Q37" s="279">
        <f t="shared" si="3"/>
        <v>1508.3712</v>
      </c>
      <c r="R37" s="34"/>
      <c r="S37" s="463"/>
    </row>
    <row r="38" spans="1:19" s="49" customFormat="1" ht="25.5">
      <c r="A38" s="466"/>
      <c r="B38" s="58" t="s">
        <v>2507</v>
      </c>
      <c r="C38" s="791" t="s">
        <v>2468</v>
      </c>
      <c r="D38" s="48" t="s">
        <v>4</v>
      </c>
      <c r="E38" s="32">
        <v>6</v>
      </c>
      <c r="F38" s="56">
        <v>3.92</v>
      </c>
      <c r="G38" s="88">
        <v>600</v>
      </c>
      <c r="H38" s="88">
        <v>100</v>
      </c>
      <c r="I38" s="89">
        <v>1.2</v>
      </c>
      <c r="J38" s="83">
        <v>883.45600000000002</v>
      </c>
      <c r="K38" s="33">
        <f t="shared" si="6"/>
        <v>0</v>
      </c>
      <c r="L38" s="77">
        <f t="shared" si="0"/>
        <v>883.45600000000002</v>
      </c>
      <c r="M38" s="289">
        <f t="shared" si="1"/>
        <v>1590.2208000000001</v>
      </c>
      <c r="N38" s="149">
        <f t="shared" si="2"/>
        <v>3710.5152000000003</v>
      </c>
      <c r="O38" s="149">
        <f t="shared" si="4"/>
        <v>5300.7359999999999</v>
      </c>
      <c r="P38" s="149">
        <f t="shared" si="5"/>
        <v>8834.56</v>
      </c>
      <c r="Q38" s="279">
        <f t="shared" si="3"/>
        <v>1590.2208000000001</v>
      </c>
      <c r="R38" s="34"/>
      <c r="S38" s="463"/>
    </row>
    <row r="39" spans="1:19" s="49" customFormat="1" ht="25.5">
      <c r="A39" s="466"/>
      <c r="B39" s="58" t="s">
        <v>4026</v>
      </c>
      <c r="C39" s="791" t="s">
        <v>4027</v>
      </c>
      <c r="D39" s="48" t="s">
        <v>4</v>
      </c>
      <c r="E39" s="32">
        <v>6</v>
      </c>
      <c r="F39" s="56">
        <v>4.1500000000000004</v>
      </c>
      <c r="G39" s="88">
        <v>700</v>
      </c>
      <c r="H39" s="88">
        <v>100</v>
      </c>
      <c r="I39" s="89">
        <v>1.2</v>
      </c>
      <c r="J39" s="83">
        <v>974.40000000000009</v>
      </c>
      <c r="K39" s="33"/>
      <c r="L39" s="77">
        <f t="shared" si="0"/>
        <v>974.40000000000009</v>
      </c>
      <c r="M39" s="289">
        <f t="shared" si="1"/>
        <v>1753.9200000000003</v>
      </c>
      <c r="N39" s="149">
        <f t="shared" si="2"/>
        <v>4092.4800000000005</v>
      </c>
      <c r="O39" s="149">
        <f t="shared" si="4"/>
        <v>5846.4000000000005</v>
      </c>
      <c r="P39" s="149">
        <f t="shared" si="5"/>
        <v>9744</v>
      </c>
      <c r="Q39" s="279">
        <f t="shared" si="3"/>
        <v>1753.9200000000003</v>
      </c>
      <c r="R39" s="34"/>
      <c r="S39" s="463"/>
    </row>
    <row r="40" spans="1:19" s="49" customFormat="1" ht="25.5">
      <c r="A40" s="466"/>
      <c r="B40" s="58" t="s">
        <v>4032</v>
      </c>
      <c r="C40" s="791" t="s">
        <v>4033</v>
      </c>
      <c r="D40" s="48" t="s">
        <v>4</v>
      </c>
      <c r="E40" s="32">
        <v>6</v>
      </c>
      <c r="F40" s="56">
        <v>4.38</v>
      </c>
      <c r="G40" s="88">
        <v>800</v>
      </c>
      <c r="H40" s="88">
        <v>100</v>
      </c>
      <c r="I40" s="89">
        <v>1.2</v>
      </c>
      <c r="J40" s="83">
        <v>1065.3440000000001</v>
      </c>
      <c r="K40" s="33"/>
      <c r="L40" s="77">
        <f t="shared" si="0"/>
        <v>1065.3440000000001</v>
      </c>
      <c r="M40" s="289">
        <f t="shared" si="1"/>
        <v>1917.6192000000001</v>
      </c>
      <c r="N40" s="149">
        <f t="shared" si="2"/>
        <v>4474.4448000000002</v>
      </c>
      <c r="O40" s="149">
        <f t="shared" si="4"/>
        <v>6392.0640000000003</v>
      </c>
      <c r="P40" s="149">
        <f t="shared" si="5"/>
        <v>10653.44</v>
      </c>
      <c r="Q40" s="279">
        <f t="shared" si="3"/>
        <v>1917.6192000000001</v>
      </c>
      <c r="R40" s="34"/>
      <c r="S40" s="463"/>
    </row>
    <row r="41" spans="1:19" s="49" customFormat="1" ht="25.5">
      <c r="A41" s="466"/>
      <c r="B41" s="58" t="s">
        <v>4030</v>
      </c>
      <c r="C41" s="791" t="s">
        <v>4031</v>
      </c>
      <c r="D41" s="48" t="s">
        <v>4</v>
      </c>
      <c r="E41" s="32">
        <v>6</v>
      </c>
      <c r="F41" s="56">
        <v>4.6100000000000003</v>
      </c>
      <c r="G41" s="88">
        <v>900</v>
      </c>
      <c r="H41" s="88">
        <v>100</v>
      </c>
      <c r="I41" s="89">
        <v>1.2</v>
      </c>
      <c r="J41" s="83">
        <v>1156.288</v>
      </c>
      <c r="K41" s="33"/>
      <c r="L41" s="77">
        <f t="shared" si="0"/>
        <v>1156.288</v>
      </c>
      <c r="M41" s="289">
        <f t="shared" si="1"/>
        <v>2081.3184000000001</v>
      </c>
      <c r="N41" s="149">
        <f t="shared" si="2"/>
        <v>4856.4096</v>
      </c>
      <c r="O41" s="149">
        <f t="shared" si="4"/>
        <v>6937.7280000000001</v>
      </c>
      <c r="P41" s="149">
        <f t="shared" si="5"/>
        <v>11562.880000000001</v>
      </c>
      <c r="Q41" s="279">
        <f t="shared" si="3"/>
        <v>2081.3184000000001</v>
      </c>
      <c r="R41" s="34"/>
      <c r="S41" s="463"/>
    </row>
    <row r="42" spans="1:19" s="49" customFormat="1" ht="25.5">
      <c r="A42" s="466"/>
      <c r="B42" s="58" t="s">
        <v>4028</v>
      </c>
      <c r="C42" s="791" t="s">
        <v>4029</v>
      </c>
      <c r="D42" s="48" t="s">
        <v>4</v>
      </c>
      <c r="E42" s="32">
        <v>6</v>
      </c>
      <c r="F42" s="56">
        <v>4.84</v>
      </c>
      <c r="G42" s="88">
        <v>1000</v>
      </c>
      <c r="H42" s="88">
        <v>100</v>
      </c>
      <c r="I42" s="89">
        <v>1.2</v>
      </c>
      <c r="J42" s="83">
        <v>1247.232</v>
      </c>
      <c r="K42" s="33"/>
      <c r="L42" s="77">
        <f t="shared" si="0"/>
        <v>1247.232</v>
      </c>
      <c r="M42" s="289">
        <f t="shared" si="1"/>
        <v>2245.0176000000001</v>
      </c>
      <c r="N42" s="149">
        <f t="shared" si="2"/>
        <v>5238.3743999999997</v>
      </c>
      <c r="O42" s="149">
        <f t="shared" si="4"/>
        <v>7483.3919999999998</v>
      </c>
      <c r="P42" s="149">
        <f t="shared" si="5"/>
        <v>12472.32</v>
      </c>
      <c r="Q42" s="279">
        <f t="shared" si="3"/>
        <v>2245.0176000000001</v>
      </c>
      <c r="R42" s="34"/>
      <c r="S42" s="463"/>
    </row>
    <row r="43" spans="1:19" s="49" customFormat="1" ht="25.5">
      <c r="A43" s="466"/>
      <c r="B43" s="58" t="s">
        <v>3879</v>
      </c>
      <c r="C43" s="791" t="s">
        <v>3884</v>
      </c>
      <c r="D43" s="48" t="s">
        <v>4</v>
      </c>
      <c r="E43" s="32">
        <v>6</v>
      </c>
      <c r="F43" s="56">
        <v>4.5999999999999996</v>
      </c>
      <c r="G43" s="88">
        <v>200</v>
      </c>
      <c r="H43" s="88">
        <v>200</v>
      </c>
      <c r="I43" s="89">
        <v>1.2</v>
      </c>
      <c r="J43" s="83">
        <v>1177.0752</v>
      </c>
      <c r="K43" s="33">
        <f>K38</f>
        <v>0</v>
      </c>
      <c r="L43" s="77">
        <f t="shared" si="0"/>
        <v>1177.0752</v>
      </c>
      <c r="M43" s="289">
        <f t="shared" si="1"/>
        <v>2118.7353600000001</v>
      </c>
      <c r="N43" s="149">
        <f t="shared" si="2"/>
        <v>4943.7158399999998</v>
      </c>
      <c r="O43" s="149">
        <f t="shared" si="4"/>
        <v>7062.4511999999995</v>
      </c>
      <c r="P43" s="149">
        <f t="shared" si="5"/>
        <v>11770.752</v>
      </c>
      <c r="Q43" s="279">
        <f t="shared" si="3"/>
        <v>2118.7353600000001</v>
      </c>
      <c r="R43" s="34"/>
      <c r="S43" s="463"/>
    </row>
    <row r="44" spans="1:19" s="49" customFormat="1" ht="25.5">
      <c r="A44" s="466"/>
      <c r="B44" s="58" t="s">
        <v>3880</v>
      </c>
      <c r="C44" s="791" t="s">
        <v>3885</v>
      </c>
      <c r="D44" s="48" t="s">
        <v>4</v>
      </c>
      <c r="E44" s="32">
        <v>6</v>
      </c>
      <c r="F44" s="56">
        <v>4.83</v>
      </c>
      <c r="G44" s="88">
        <v>300</v>
      </c>
      <c r="H44" s="88">
        <v>200</v>
      </c>
      <c r="I44" s="89">
        <v>1.2</v>
      </c>
      <c r="J44" s="83">
        <v>1225.1456000000001</v>
      </c>
      <c r="K44" s="33">
        <f t="shared" si="6"/>
        <v>0</v>
      </c>
      <c r="L44" s="77">
        <f t="shared" si="0"/>
        <v>1225.1456000000001</v>
      </c>
      <c r="M44" s="289">
        <f t="shared" si="1"/>
        <v>2205.26208</v>
      </c>
      <c r="N44" s="149">
        <f t="shared" si="2"/>
        <v>5145.6115200000004</v>
      </c>
      <c r="O44" s="149">
        <f t="shared" si="4"/>
        <v>7350.8736000000008</v>
      </c>
      <c r="P44" s="149">
        <f t="shared" si="5"/>
        <v>12251.456</v>
      </c>
      <c r="Q44" s="279">
        <f t="shared" si="3"/>
        <v>2205.26208</v>
      </c>
      <c r="R44" s="34"/>
      <c r="S44" s="463"/>
    </row>
    <row r="45" spans="1:19" s="49" customFormat="1" ht="25.5">
      <c r="A45" s="466"/>
      <c r="B45" s="58" t="s">
        <v>3881</v>
      </c>
      <c r="C45" s="791" t="s">
        <v>3886</v>
      </c>
      <c r="D45" s="48" t="s">
        <v>4</v>
      </c>
      <c r="E45" s="32">
        <v>6</v>
      </c>
      <c r="F45" s="56">
        <v>5.0599999999999996</v>
      </c>
      <c r="G45" s="88">
        <v>400</v>
      </c>
      <c r="H45" s="88">
        <v>200</v>
      </c>
      <c r="I45" s="89">
        <v>1.2</v>
      </c>
      <c r="J45" s="83">
        <v>1271.9168</v>
      </c>
      <c r="K45" s="33">
        <f t="shared" si="6"/>
        <v>0</v>
      </c>
      <c r="L45" s="77">
        <f t="shared" si="0"/>
        <v>1271.9168</v>
      </c>
      <c r="M45" s="289">
        <f t="shared" si="1"/>
        <v>2289.4502400000001</v>
      </c>
      <c r="N45" s="149">
        <f t="shared" si="2"/>
        <v>5342.0505599999997</v>
      </c>
      <c r="O45" s="149">
        <f t="shared" si="4"/>
        <v>7631.5007999999998</v>
      </c>
      <c r="P45" s="149">
        <f t="shared" si="5"/>
        <v>12719.168</v>
      </c>
      <c r="Q45" s="279">
        <f t="shared" si="3"/>
        <v>2289.4502400000001</v>
      </c>
      <c r="R45" s="34"/>
      <c r="S45" s="463"/>
    </row>
    <row r="46" spans="1:19" s="49" customFormat="1" ht="25.5">
      <c r="A46" s="466"/>
      <c r="B46" s="58" t="s">
        <v>3882</v>
      </c>
      <c r="C46" s="791" t="s">
        <v>3887</v>
      </c>
      <c r="D46" s="48" t="s">
        <v>4</v>
      </c>
      <c r="E46" s="32">
        <v>6</v>
      </c>
      <c r="F46" s="56">
        <v>5.29</v>
      </c>
      <c r="G46" s="88">
        <v>500</v>
      </c>
      <c r="H46" s="88">
        <v>200</v>
      </c>
      <c r="I46" s="89">
        <v>1.2</v>
      </c>
      <c r="J46" s="83">
        <v>1321.2864000000002</v>
      </c>
      <c r="K46" s="33">
        <f t="shared" si="6"/>
        <v>0</v>
      </c>
      <c r="L46" s="77">
        <f t="shared" si="0"/>
        <v>1321.2864000000002</v>
      </c>
      <c r="M46" s="289">
        <f t="shared" si="1"/>
        <v>2378.3155200000006</v>
      </c>
      <c r="N46" s="149">
        <f t="shared" si="2"/>
        <v>5549.4028800000015</v>
      </c>
      <c r="O46" s="149">
        <f t="shared" si="4"/>
        <v>7927.7184000000016</v>
      </c>
      <c r="P46" s="149">
        <f t="shared" si="5"/>
        <v>13212.864000000001</v>
      </c>
      <c r="Q46" s="279">
        <f t="shared" si="3"/>
        <v>2378.3155200000006</v>
      </c>
      <c r="R46" s="34"/>
      <c r="S46" s="463"/>
    </row>
    <row r="47" spans="1:19" s="49" customFormat="1" ht="25.5">
      <c r="A47" s="466"/>
      <c r="B47" s="58" t="s">
        <v>3883</v>
      </c>
      <c r="C47" s="791" t="s">
        <v>3888</v>
      </c>
      <c r="D47" s="48" t="s">
        <v>4</v>
      </c>
      <c r="E47" s="32">
        <v>6</v>
      </c>
      <c r="F47" s="56">
        <v>5.52</v>
      </c>
      <c r="G47" s="88">
        <v>600</v>
      </c>
      <c r="H47" s="88">
        <v>200</v>
      </c>
      <c r="I47" s="89">
        <v>1.2</v>
      </c>
      <c r="J47" s="83">
        <v>1369.3568</v>
      </c>
      <c r="K47" s="33">
        <f t="shared" si="6"/>
        <v>0</v>
      </c>
      <c r="L47" s="77">
        <f t="shared" si="0"/>
        <v>1369.3568</v>
      </c>
      <c r="M47" s="289">
        <f t="shared" si="1"/>
        <v>2464.8422399999999</v>
      </c>
      <c r="N47" s="149">
        <f t="shared" si="2"/>
        <v>5751.2985600000002</v>
      </c>
      <c r="O47" s="149">
        <f t="shared" si="4"/>
        <v>8216.140800000001</v>
      </c>
      <c r="P47" s="149">
        <f t="shared" si="5"/>
        <v>13693.567999999999</v>
      </c>
      <c r="Q47" s="279">
        <f t="shared" si="3"/>
        <v>2464.8422399999999</v>
      </c>
      <c r="R47" s="34"/>
      <c r="S47" s="463"/>
    </row>
    <row r="48" spans="1:19" s="49" customFormat="1" ht="25.5">
      <c r="A48" s="466"/>
      <c r="B48" s="58" t="s">
        <v>4034</v>
      </c>
      <c r="C48" s="791" t="s">
        <v>4035</v>
      </c>
      <c r="D48" s="48" t="s">
        <v>4</v>
      </c>
      <c r="E48" s="32">
        <v>6</v>
      </c>
      <c r="F48" s="56">
        <v>5.75</v>
      </c>
      <c r="G48" s="88">
        <v>700</v>
      </c>
      <c r="H48" s="88">
        <v>200</v>
      </c>
      <c r="I48" s="89">
        <v>1.2</v>
      </c>
      <c r="J48" s="83">
        <v>1465.4976000000001</v>
      </c>
      <c r="K48" s="33"/>
      <c r="L48" s="77">
        <f t="shared" si="0"/>
        <v>1465.4976000000001</v>
      </c>
      <c r="M48" s="289">
        <f t="shared" si="1"/>
        <v>2637.8956800000005</v>
      </c>
      <c r="N48" s="149">
        <f t="shared" si="2"/>
        <v>6155.0899200000013</v>
      </c>
      <c r="O48" s="149">
        <f t="shared" si="4"/>
        <v>8792.9856</v>
      </c>
      <c r="P48" s="149">
        <f t="shared" si="5"/>
        <v>14654.976000000002</v>
      </c>
      <c r="Q48" s="279">
        <f t="shared" si="3"/>
        <v>2637.8956800000005</v>
      </c>
      <c r="R48" s="34"/>
      <c r="S48" s="463"/>
    </row>
    <row r="49" spans="1:19" s="49" customFormat="1" ht="25.5">
      <c r="A49" s="466"/>
      <c r="B49" s="58" t="s">
        <v>4036</v>
      </c>
      <c r="C49" s="791" t="s">
        <v>4037</v>
      </c>
      <c r="D49" s="48" t="s">
        <v>4</v>
      </c>
      <c r="E49" s="32">
        <v>6</v>
      </c>
      <c r="F49" s="56">
        <v>5.98</v>
      </c>
      <c r="G49" s="88">
        <v>800</v>
      </c>
      <c r="H49" s="88">
        <v>200</v>
      </c>
      <c r="I49" s="89">
        <v>1.2</v>
      </c>
      <c r="J49" s="83">
        <v>1561.6384000000003</v>
      </c>
      <c r="K49" s="33"/>
      <c r="L49" s="77">
        <f t="shared" si="0"/>
        <v>1561.6384000000003</v>
      </c>
      <c r="M49" s="289">
        <f t="shared" si="1"/>
        <v>2810.9491200000007</v>
      </c>
      <c r="N49" s="149">
        <f t="shared" si="2"/>
        <v>6558.8812800000014</v>
      </c>
      <c r="O49" s="149">
        <f t="shared" si="4"/>
        <v>9369.8304000000026</v>
      </c>
      <c r="P49" s="149">
        <f t="shared" si="5"/>
        <v>15616.384000000002</v>
      </c>
      <c r="Q49" s="279">
        <f t="shared" si="3"/>
        <v>2810.9491200000007</v>
      </c>
      <c r="R49" s="34"/>
      <c r="S49" s="463"/>
    </row>
    <row r="50" spans="1:19" s="49" customFormat="1" ht="25.5">
      <c r="A50" s="466"/>
      <c r="B50" s="58" t="s">
        <v>4038</v>
      </c>
      <c r="C50" s="791" t="s">
        <v>4039</v>
      </c>
      <c r="D50" s="48" t="s">
        <v>4</v>
      </c>
      <c r="E50" s="32">
        <v>6</v>
      </c>
      <c r="F50" s="56">
        <v>6.21</v>
      </c>
      <c r="G50" s="88">
        <v>900</v>
      </c>
      <c r="H50" s="88">
        <v>200</v>
      </c>
      <c r="I50" s="89">
        <v>1.2</v>
      </c>
      <c r="J50" s="83">
        <v>1657.7791999999999</v>
      </c>
      <c r="K50" s="33"/>
      <c r="L50" s="77">
        <f t="shared" si="0"/>
        <v>1657.7791999999999</v>
      </c>
      <c r="M50" s="289">
        <f t="shared" si="1"/>
        <v>2984.0025599999999</v>
      </c>
      <c r="N50" s="149">
        <f t="shared" si="2"/>
        <v>6962.6726399999998</v>
      </c>
      <c r="O50" s="149">
        <f t="shared" si="4"/>
        <v>9946.6751999999997</v>
      </c>
      <c r="P50" s="149">
        <f t="shared" si="5"/>
        <v>16577.792000000001</v>
      </c>
      <c r="Q50" s="279">
        <f t="shared" si="3"/>
        <v>2984.0025599999999</v>
      </c>
      <c r="R50" s="34"/>
      <c r="S50" s="463"/>
    </row>
    <row r="51" spans="1:19" s="49" customFormat="1" ht="25.5">
      <c r="A51" s="466"/>
      <c r="B51" s="58" t="s">
        <v>4040</v>
      </c>
      <c r="C51" s="791" t="s">
        <v>4041</v>
      </c>
      <c r="D51" s="48" t="s">
        <v>4</v>
      </c>
      <c r="E51" s="32">
        <v>6</v>
      </c>
      <c r="F51" s="56">
        <v>6.44</v>
      </c>
      <c r="G51" s="88">
        <v>1000</v>
      </c>
      <c r="H51" s="88">
        <v>200</v>
      </c>
      <c r="I51" s="89">
        <v>1.2</v>
      </c>
      <c r="J51" s="83">
        <v>1753.92</v>
      </c>
      <c r="K51" s="33"/>
      <c r="L51" s="77">
        <f t="shared" si="0"/>
        <v>1753.92</v>
      </c>
      <c r="M51" s="289">
        <f t="shared" si="1"/>
        <v>3157.056</v>
      </c>
      <c r="N51" s="149">
        <f t="shared" si="2"/>
        <v>7366.4640000000009</v>
      </c>
      <c r="O51" s="149">
        <f t="shared" si="4"/>
        <v>10523.52</v>
      </c>
      <c r="P51" s="149">
        <f t="shared" si="5"/>
        <v>17539.2</v>
      </c>
      <c r="Q51" s="279">
        <f t="shared" si="3"/>
        <v>3157.056</v>
      </c>
      <c r="R51" s="34"/>
      <c r="S51" s="463"/>
    </row>
    <row r="52" spans="1:19" s="49" customFormat="1" ht="25.5">
      <c r="A52" s="466"/>
      <c r="B52" s="822" t="s">
        <v>2508</v>
      </c>
      <c r="C52" s="81" t="s">
        <v>2469</v>
      </c>
      <c r="D52" s="48" t="s">
        <v>4</v>
      </c>
      <c r="E52" s="32">
        <v>6</v>
      </c>
      <c r="F52" s="80">
        <v>2.5249999999999999</v>
      </c>
      <c r="G52" s="88">
        <v>200</v>
      </c>
      <c r="H52" s="88">
        <v>50</v>
      </c>
      <c r="I52" s="89">
        <v>1.5</v>
      </c>
      <c r="J52" s="83">
        <v>561.25440000000003</v>
      </c>
      <c r="K52" s="33">
        <f>K47</f>
        <v>0</v>
      </c>
      <c r="L52" s="77">
        <f t="shared" si="0"/>
        <v>561.25440000000003</v>
      </c>
      <c r="M52" s="289">
        <f t="shared" si="1"/>
        <v>1010.2579200000001</v>
      </c>
      <c r="N52" s="149">
        <f t="shared" si="2"/>
        <v>2357.2684800000002</v>
      </c>
      <c r="O52" s="149">
        <f t="shared" si="4"/>
        <v>3367.5264000000002</v>
      </c>
      <c r="P52" s="149">
        <f t="shared" si="5"/>
        <v>5612.5439999999999</v>
      </c>
      <c r="Q52" s="279">
        <f t="shared" si="3"/>
        <v>1010.2579200000001</v>
      </c>
      <c r="R52" s="34"/>
      <c r="S52" s="463"/>
    </row>
    <row r="53" spans="1:19" s="49" customFormat="1" ht="25.5">
      <c r="A53" s="466"/>
      <c r="B53" s="58" t="s">
        <v>2509</v>
      </c>
      <c r="C53" s="791" t="s">
        <v>2470</v>
      </c>
      <c r="D53" s="48" t="s">
        <v>4</v>
      </c>
      <c r="E53" s="32">
        <v>6</v>
      </c>
      <c r="F53" s="56">
        <v>2.8125</v>
      </c>
      <c r="G53" s="88">
        <v>300</v>
      </c>
      <c r="H53" s="88">
        <v>50</v>
      </c>
      <c r="I53" s="89">
        <v>1.5</v>
      </c>
      <c r="J53" s="83">
        <v>619.71839999999997</v>
      </c>
      <c r="K53" s="33">
        <f t="shared" si="6"/>
        <v>0</v>
      </c>
      <c r="L53" s="77">
        <f t="shared" si="0"/>
        <v>619.71839999999997</v>
      </c>
      <c r="M53" s="289">
        <f t="shared" si="1"/>
        <v>1115.4931200000001</v>
      </c>
      <c r="N53" s="149">
        <f t="shared" si="2"/>
        <v>2602.8172800000002</v>
      </c>
      <c r="O53" s="149">
        <f t="shared" si="4"/>
        <v>3718.3103999999998</v>
      </c>
      <c r="P53" s="149">
        <f t="shared" si="5"/>
        <v>6197.1839999999993</v>
      </c>
      <c r="Q53" s="279">
        <f t="shared" si="3"/>
        <v>1115.4931200000001</v>
      </c>
      <c r="R53" s="34"/>
      <c r="S53" s="463"/>
    </row>
    <row r="54" spans="1:19" s="49" customFormat="1" ht="25.5">
      <c r="A54" s="466"/>
      <c r="B54" s="58" t="s">
        <v>2510</v>
      </c>
      <c r="C54" s="791" t="s">
        <v>2471</v>
      </c>
      <c r="D54" s="48" t="s">
        <v>4</v>
      </c>
      <c r="E54" s="32">
        <v>6</v>
      </c>
      <c r="F54" s="56">
        <v>3.1</v>
      </c>
      <c r="G54" s="88">
        <v>400</v>
      </c>
      <c r="H54" s="88">
        <v>50</v>
      </c>
      <c r="I54" s="89">
        <v>1.5</v>
      </c>
      <c r="J54" s="83">
        <v>682.07999999999993</v>
      </c>
      <c r="K54" s="33">
        <f t="shared" si="6"/>
        <v>0</v>
      </c>
      <c r="L54" s="77">
        <f t="shared" si="0"/>
        <v>682.07999999999993</v>
      </c>
      <c r="M54" s="289">
        <f t="shared" si="1"/>
        <v>1227.7439999999999</v>
      </c>
      <c r="N54" s="149">
        <f t="shared" si="2"/>
        <v>2864.7359999999999</v>
      </c>
      <c r="O54" s="149">
        <f t="shared" si="4"/>
        <v>4092.4799999999996</v>
      </c>
      <c r="P54" s="149">
        <f t="shared" si="5"/>
        <v>6820.7999999999993</v>
      </c>
      <c r="Q54" s="279">
        <f t="shared" si="3"/>
        <v>1227.7439999999999</v>
      </c>
      <c r="R54" s="34"/>
      <c r="S54" s="463"/>
    </row>
    <row r="55" spans="1:19" s="49" customFormat="1" ht="25.5">
      <c r="A55" s="466"/>
      <c r="B55" s="58" t="s">
        <v>2511</v>
      </c>
      <c r="C55" s="791" t="s">
        <v>2472</v>
      </c>
      <c r="D55" s="48" t="s">
        <v>4</v>
      </c>
      <c r="E55" s="32">
        <v>6</v>
      </c>
      <c r="F55" s="56">
        <v>3.3875000000000002</v>
      </c>
      <c r="G55" s="88">
        <v>500</v>
      </c>
      <c r="H55" s="88">
        <v>50</v>
      </c>
      <c r="I55" s="89">
        <v>1.5</v>
      </c>
      <c r="J55" s="83">
        <v>740.5440000000001</v>
      </c>
      <c r="K55" s="33">
        <f t="shared" si="6"/>
        <v>0</v>
      </c>
      <c r="L55" s="77">
        <f t="shared" si="0"/>
        <v>740.5440000000001</v>
      </c>
      <c r="M55" s="289">
        <f t="shared" si="1"/>
        <v>1332.9792000000002</v>
      </c>
      <c r="N55" s="149">
        <f t="shared" si="2"/>
        <v>3110.2848000000004</v>
      </c>
      <c r="O55" s="149">
        <f t="shared" si="4"/>
        <v>4443.264000000001</v>
      </c>
      <c r="P55" s="149">
        <f t="shared" si="5"/>
        <v>7405.4400000000005</v>
      </c>
      <c r="Q55" s="279">
        <f t="shared" si="3"/>
        <v>1332.9792000000002</v>
      </c>
      <c r="R55" s="34"/>
      <c r="S55" s="463"/>
    </row>
    <row r="56" spans="1:19" s="49" customFormat="1" ht="25.5">
      <c r="A56" s="466"/>
      <c r="B56" s="58" t="s">
        <v>2512</v>
      </c>
      <c r="C56" s="791" t="s">
        <v>2473</v>
      </c>
      <c r="D56" s="48" t="s">
        <v>4</v>
      </c>
      <c r="E56" s="32">
        <v>6</v>
      </c>
      <c r="F56" s="56">
        <v>3.6749999999999998</v>
      </c>
      <c r="G56" s="88">
        <v>600</v>
      </c>
      <c r="H56" s="88">
        <v>50</v>
      </c>
      <c r="I56" s="89">
        <v>1.5</v>
      </c>
      <c r="J56" s="83">
        <v>801.60640000000001</v>
      </c>
      <c r="K56" s="33">
        <f t="shared" si="6"/>
        <v>0</v>
      </c>
      <c r="L56" s="77">
        <f t="shared" si="0"/>
        <v>801.60640000000001</v>
      </c>
      <c r="M56" s="289">
        <f t="shared" si="1"/>
        <v>1442.8915200000001</v>
      </c>
      <c r="N56" s="149">
        <f t="shared" si="2"/>
        <v>3366.7468800000001</v>
      </c>
      <c r="O56" s="149">
        <f t="shared" si="4"/>
        <v>4809.6383999999998</v>
      </c>
      <c r="P56" s="149">
        <f t="shared" si="5"/>
        <v>8016.0640000000003</v>
      </c>
      <c r="Q56" s="279">
        <f t="shared" si="3"/>
        <v>1442.8915200000001</v>
      </c>
      <c r="R56" s="34"/>
      <c r="S56" s="463"/>
    </row>
    <row r="57" spans="1:19" s="49" customFormat="1" ht="25.5">
      <c r="A57" s="466"/>
      <c r="B57" s="58" t="s">
        <v>4042</v>
      </c>
      <c r="C57" s="791" t="s">
        <v>4043</v>
      </c>
      <c r="D57" s="48" t="s">
        <v>4</v>
      </c>
      <c r="E57" s="32">
        <v>6</v>
      </c>
      <c r="F57" s="56">
        <v>3.97</v>
      </c>
      <c r="G57" s="88">
        <v>700</v>
      </c>
      <c r="H57" s="88">
        <v>50</v>
      </c>
      <c r="I57" s="89">
        <v>1.5</v>
      </c>
      <c r="J57" s="83">
        <v>923.73119999999994</v>
      </c>
      <c r="K57" s="33"/>
      <c r="L57" s="77">
        <f t="shared" si="0"/>
        <v>923.73119999999994</v>
      </c>
      <c r="M57" s="289">
        <f t="shared" si="1"/>
        <v>1662.7161599999999</v>
      </c>
      <c r="N57" s="149">
        <f t="shared" si="2"/>
        <v>3879.6710399999997</v>
      </c>
      <c r="O57" s="149">
        <f t="shared" si="4"/>
        <v>5542.3871999999992</v>
      </c>
      <c r="P57" s="149">
        <f t="shared" si="5"/>
        <v>9237.3119999999999</v>
      </c>
      <c r="Q57" s="279">
        <f t="shared" si="3"/>
        <v>1662.7161599999999</v>
      </c>
      <c r="R57" s="34"/>
      <c r="S57" s="463"/>
    </row>
    <row r="58" spans="1:19" s="49" customFormat="1" ht="25.5">
      <c r="A58" s="466"/>
      <c r="B58" s="58" t="s">
        <v>4044</v>
      </c>
      <c r="C58" s="791" t="s">
        <v>4045</v>
      </c>
      <c r="D58" s="48" t="s">
        <v>4</v>
      </c>
      <c r="E58" s="32">
        <v>6</v>
      </c>
      <c r="F58" s="56">
        <v>4.26</v>
      </c>
      <c r="G58" s="88">
        <v>800</v>
      </c>
      <c r="H58" s="88">
        <v>50</v>
      </c>
      <c r="I58" s="89">
        <v>1.5</v>
      </c>
      <c r="J58" s="83">
        <v>1045.856</v>
      </c>
      <c r="K58" s="33"/>
      <c r="L58" s="77">
        <f t="shared" si="0"/>
        <v>1045.856</v>
      </c>
      <c r="M58" s="289">
        <f t="shared" si="1"/>
        <v>1882.5408</v>
      </c>
      <c r="N58" s="149">
        <f t="shared" si="2"/>
        <v>4392.5951999999997</v>
      </c>
      <c r="O58" s="149">
        <f t="shared" si="4"/>
        <v>6275.1360000000004</v>
      </c>
      <c r="P58" s="149">
        <f t="shared" si="5"/>
        <v>10458.56</v>
      </c>
      <c r="Q58" s="279">
        <f t="shared" si="3"/>
        <v>1882.5408</v>
      </c>
      <c r="R58" s="34"/>
      <c r="S58" s="463"/>
    </row>
    <row r="59" spans="1:19" s="49" customFormat="1" ht="25.5">
      <c r="A59" s="466"/>
      <c r="B59" s="58" t="s">
        <v>4046</v>
      </c>
      <c r="C59" s="791" t="s">
        <v>4047</v>
      </c>
      <c r="D59" s="48" t="s">
        <v>4</v>
      </c>
      <c r="E59" s="32">
        <v>6</v>
      </c>
      <c r="F59" s="56">
        <v>4.55</v>
      </c>
      <c r="G59" s="88">
        <v>900</v>
      </c>
      <c r="H59" s="88">
        <v>50</v>
      </c>
      <c r="I59" s="89">
        <v>1.5</v>
      </c>
      <c r="J59" s="83">
        <v>1167.9808</v>
      </c>
      <c r="K59" s="33"/>
      <c r="L59" s="77">
        <f t="shared" si="0"/>
        <v>1167.9808</v>
      </c>
      <c r="M59" s="289">
        <f t="shared" si="1"/>
        <v>2102.36544</v>
      </c>
      <c r="N59" s="149">
        <f t="shared" si="2"/>
        <v>4905.5193600000002</v>
      </c>
      <c r="O59" s="149">
        <f t="shared" si="4"/>
        <v>7007.8847999999998</v>
      </c>
      <c r="P59" s="149">
        <f t="shared" si="5"/>
        <v>11679.808000000001</v>
      </c>
      <c r="Q59" s="279">
        <f t="shared" si="3"/>
        <v>2102.36544</v>
      </c>
      <c r="R59" s="34"/>
      <c r="S59" s="463"/>
    </row>
    <row r="60" spans="1:19" s="49" customFormat="1" ht="25.5">
      <c r="A60" s="466"/>
      <c r="B60" s="58" t="s">
        <v>4048</v>
      </c>
      <c r="C60" s="791" t="s">
        <v>4049</v>
      </c>
      <c r="D60" s="48" t="s">
        <v>4</v>
      </c>
      <c r="E60" s="32">
        <v>6</v>
      </c>
      <c r="F60" s="56">
        <v>4.84</v>
      </c>
      <c r="G60" s="88">
        <v>1000</v>
      </c>
      <c r="H60" s="88">
        <v>50</v>
      </c>
      <c r="I60" s="89">
        <v>1.5</v>
      </c>
      <c r="J60" s="83">
        <v>1290.1056000000001</v>
      </c>
      <c r="K60" s="33"/>
      <c r="L60" s="77">
        <f t="shared" si="0"/>
        <v>1290.1056000000001</v>
      </c>
      <c r="M60" s="289">
        <f t="shared" si="1"/>
        <v>2322.1900800000003</v>
      </c>
      <c r="N60" s="149">
        <f t="shared" si="2"/>
        <v>5418.4435200000007</v>
      </c>
      <c r="O60" s="149">
        <f t="shared" si="4"/>
        <v>7740.633600000001</v>
      </c>
      <c r="P60" s="149">
        <f t="shared" si="5"/>
        <v>12901.056</v>
      </c>
      <c r="Q60" s="279">
        <f t="shared" si="3"/>
        <v>2322.1900800000003</v>
      </c>
      <c r="R60" s="34"/>
      <c r="S60" s="463"/>
    </row>
    <row r="61" spans="1:19" s="49" customFormat="1" ht="25.5">
      <c r="A61" s="466"/>
      <c r="B61" s="822" t="s">
        <v>2513</v>
      </c>
      <c r="C61" s="81" t="s">
        <v>2474</v>
      </c>
      <c r="D61" s="48" t="s">
        <v>4</v>
      </c>
      <c r="E61" s="32">
        <v>6</v>
      </c>
      <c r="F61" s="80">
        <v>2.7017500000000001</v>
      </c>
      <c r="G61" s="88">
        <v>200</v>
      </c>
      <c r="H61" s="88">
        <v>60</v>
      </c>
      <c r="I61" s="89">
        <v>1.5</v>
      </c>
      <c r="J61" s="83">
        <v>652.19839999999999</v>
      </c>
      <c r="K61" s="33">
        <f>K56</f>
        <v>0</v>
      </c>
      <c r="L61" s="77">
        <f t="shared" si="0"/>
        <v>652.19839999999999</v>
      </c>
      <c r="M61" s="289">
        <f t="shared" si="1"/>
        <v>1173.95712</v>
      </c>
      <c r="N61" s="149">
        <f t="shared" si="2"/>
        <v>2739.2332799999999</v>
      </c>
      <c r="O61" s="149">
        <f t="shared" si="4"/>
        <v>3913.1904</v>
      </c>
      <c r="P61" s="149">
        <f t="shared" si="5"/>
        <v>6521.9840000000004</v>
      </c>
      <c r="Q61" s="279">
        <f t="shared" si="3"/>
        <v>1173.95712</v>
      </c>
      <c r="R61" s="34"/>
      <c r="S61" s="463"/>
    </row>
    <row r="62" spans="1:19" s="49" customFormat="1" ht="25.5">
      <c r="A62" s="466"/>
      <c r="B62" s="822" t="s">
        <v>2514</v>
      </c>
      <c r="C62" s="81" t="s">
        <v>2475</v>
      </c>
      <c r="D62" s="48" t="s">
        <v>4</v>
      </c>
      <c r="E62" s="32">
        <v>6</v>
      </c>
      <c r="F62" s="80">
        <v>2.953125</v>
      </c>
      <c r="G62" s="88">
        <v>300</v>
      </c>
      <c r="H62" s="88">
        <v>60</v>
      </c>
      <c r="I62" s="89">
        <v>1.5</v>
      </c>
      <c r="J62" s="83">
        <v>710.66240000000005</v>
      </c>
      <c r="K62" s="33">
        <f t="shared" si="6"/>
        <v>0</v>
      </c>
      <c r="L62" s="77">
        <f t="shared" si="0"/>
        <v>710.66240000000005</v>
      </c>
      <c r="M62" s="289">
        <f t="shared" si="1"/>
        <v>1279.1923200000001</v>
      </c>
      <c r="N62" s="149">
        <f t="shared" si="2"/>
        <v>2984.7820800000004</v>
      </c>
      <c r="O62" s="149">
        <f t="shared" si="4"/>
        <v>4263.9744000000001</v>
      </c>
      <c r="P62" s="149">
        <f t="shared" si="5"/>
        <v>7106.6240000000007</v>
      </c>
      <c r="Q62" s="279">
        <f t="shared" si="3"/>
        <v>1279.1923200000001</v>
      </c>
      <c r="R62" s="34"/>
      <c r="S62" s="463"/>
    </row>
    <row r="63" spans="1:19" s="49" customFormat="1" ht="25.5">
      <c r="A63" s="466"/>
      <c r="B63" s="822" t="s">
        <v>2515</v>
      </c>
      <c r="C63" s="81" t="s">
        <v>2476</v>
      </c>
      <c r="D63" s="48" t="s">
        <v>4</v>
      </c>
      <c r="E63" s="32">
        <v>6</v>
      </c>
      <c r="F63" s="56">
        <v>3.2240000000000002</v>
      </c>
      <c r="G63" s="88">
        <v>400</v>
      </c>
      <c r="H63" s="88">
        <v>60</v>
      </c>
      <c r="I63" s="89">
        <v>1.5</v>
      </c>
      <c r="J63" s="83">
        <v>773.024</v>
      </c>
      <c r="K63" s="33">
        <f t="shared" si="6"/>
        <v>0</v>
      </c>
      <c r="L63" s="77">
        <f t="shared" si="0"/>
        <v>773.024</v>
      </c>
      <c r="M63" s="289">
        <f t="shared" si="1"/>
        <v>1391.4431999999999</v>
      </c>
      <c r="N63" s="149">
        <f t="shared" si="2"/>
        <v>3246.7008000000001</v>
      </c>
      <c r="O63" s="149">
        <f t="shared" si="4"/>
        <v>4638.1440000000002</v>
      </c>
      <c r="P63" s="149">
        <f t="shared" si="5"/>
        <v>7730.24</v>
      </c>
      <c r="Q63" s="279">
        <f t="shared" si="3"/>
        <v>1391.4431999999999</v>
      </c>
      <c r="R63" s="34"/>
      <c r="S63" s="463"/>
    </row>
    <row r="64" spans="1:19" s="49" customFormat="1" ht="25.5">
      <c r="A64" s="466"/>
      <c r="B64" s="822" t="s">
        <v>2516</v>
      </c>
      <c r="C64" s="81" t="s">
        <v>2477</v>
      </c>
      <c r="D64" s="48" t="s">
        <v>4</v>
      </c>
      <c r="E64" s="32">
        <v>6</v>
      </c>
      <c r="F64" s="56">
        <v>3.4891250000000005</v>
      </c>
      <c r="G64" s="88">
        <v>500</v>
      </c>
      <c r="H64" s="88">
        <v>60</v>
      </c>
      <c r="I64" s="89">
        <v>1.5</v>
      </c>
      <c r="J64" s="83">
        <v>831.48800000000006</v>
      </c>
      <c r="K64" s="33">
        <f t="shared" si="6"/>
        <v>0</v>
      </c>
      <c r="L64" s="77">
        <f t="shared" si="0"/>
        <v>831.48800000000006</v>
      </c>
      <c r="M64" s="289">
        <f t="shared" si="1"/>
        <v>1496.6784000000002</v>
      </c>
      <c r="N64" s="149">
        <f t="shared" si="2"/>
        <v>3492.2496000000006</v>
      </c>
      <c r="O64" s="149">
        <f t="shared" si="4"/>
        <v>4988.9279999999999</v>
      </c>
      <c r="P64" s="149">
        <f t="shared" si="5"/>
        <v>8314.880000000001</v>
      </c>
      <c r="Q64" s="279">
        <f t="shared" si="3"/>
        <v>1496.6784000000002</v>
      </c>
      <c r="R64" s="34"/>
      <c r="S64" s="463"/>
    </row>
    <row r="65" spans="1:19" s="49" customFormat="1" ht="25.5">
      <c r="A65" s="466"/>
      <c r="B65" s="822" t="s">
        <v>2517</v>
      </c>
      <c r="C65" s="81" t="s">
        <v>2478</v>
      </c>
      <c r="D65" s="48" t="s">
        <v>4</v>
      </c>
      <c r="E65" s="32">
        <v>6</v>
      </c>
      <c r="F65" s="56">
        <v>3.78525</v>
      </c>
      <c r="G65" s="88">
        <v>600</v>
      </c>
      <c r="H65" s="88">
        <v>60</v>
      </c>
      <c r="I65" s="89">
        <v>1.5</v>
      </c>
      <c r="J65" s="83">
        <v>892.55039999999997</v>
      </c>
      <c r="K65" s="33">
        <f t="shared" si="6"/>
        <v>0</v>
      </c>
      <c r="L65" s="77">
        <f t="shared" si="0"/>
        <v>892.55039999999997</v>
      </c>
      <c r="M65" s="289">
        <f t="shared" si="1"/>
        <v>1606.5907199999999</v>
      </c>
      <c r="N65" s="149">
        <f t="shared" si="2"/>
        <v>3748.7116799999999</v>
      </c>
      <c r="O65" s="149">
        <f t="shared" si="4"/>
        <v>5355.3023999999996</v>
      </c>
      <c r="P65" s="149">
        <f t="shared" si="5"/>
        <v>8925.503999999999</v>
      </c>
      <c r="Q65" s="279">
        <f t="shared" si="3"/>
        <v>1606.5907199999999</v>
      </c>
      <c r="R65" s="34"/>
      <c r="S65" s="463"/>
    </row>
    <row r="66" spans="1:19" s="49" customFormat="1" ht="25.5">
      <c r="A66" s="466"/>
      <c r="B66" s="58" t="s">
        <v>4050</v>
      </c>
      <c r="C66" s="791" t="s">
        <v>4051</v>
      </c>
      <c r="D66" s="48" t="s">
        <v>4</v>
      </c>
      <c r="E66" s="32">
        <v>6</v>
      </c>
      <c r="F66" s="56">
        <v>4.09</v>
      </c>
      <c r="G66" s="88">
        <v>700</v>
      </c>
      <c r="H66" s="88">
        <v>60</v>
      </c>
      <c r="I66" s="89">
        <v>1.5</v>
      </c>
      <c r="J66" s="83">
        <v>1014.6752</v>
      </c>
      <c r="K66" s="33"/>
      <c r="L66" s="77">
        <f t="shared" si="0"/>
        <v>1014.6752</v>
      </c>
      <c r="M66" s="289">
        <f t="shared" si="1"/>
        <v>1826.41536</v>
      </c>
      <c r="N66" s="149">
        <f t="shared" si="2"/>
        <v>4261.6358399999999</v>
      </c>
      <c r="O66" s="149">
        <f t="shared" si="4"/>
        <v>6088.0511999999999</v>
      </c>
      <c r="P66" s="149">
        <f t="shared" si="5"/>
        <v>10146.752</v>
      </c>
      <c r="Q66" s="279">
        <f t="shared" si="3"/>
        <v>1826.41536</v>
      </c>
      <c r="R66" s="34"/>
      <c r="S66" s="463"/>
    </row>
    <row r="67" spans="1:19" s="49" customFormat="1" ht="25.5">
      <c r="A67" s="466"/>
      <c r="B67" s="58" t="s">
        <v>4052</v>
      </c>
      <c r="C67" s="791" t="s">
        <v>4053</v>
      </c>
      <c r="D67" s="48" t="s">
        <v>4</v>
      </c>
      <c r="E67" s="32">
        <v>6</v>
      </c>
      <c r="F67" s="56">
        <v>4.3899999999999997</v>
      </c>
      <c r="G67" s="88">
        <v>800</v>
      </c>
      <c r="H67" s="88">
        <v>60</v>
      </c>
      <c r="I67" s="89">
        <v>1.5</v>
      </c>
      <c r="J67" s="83">
        <v>1136.8</v>
      </c>
      <c r="K67" s="33"/>
      <c r="L67" s="77">
        <f t="shared" si="0"/>
        <v>1136.8</v>
      </c>
      <c r="M67" s="289">
        <f t="shared" si="1"/>
        <v>2046.24</v>
      </c>
      <c r="N67" s="149">
        <f t="shared" si="2"/>
        <v>4774.5600000000004</v>
      </c>
      <c r="O67" s="149">
        <f t="shared" si="4"/>
        <v>6820.7999999999993</v>
      </c>
      <c r="P67" s="149">
        <f t="shared" si="5"/>
        <v>11368</v>
      </c>
      <c r="Q67" s="279">
        <f t="shared" si="3"/>
        <v>2046.24</v>
      </c>
      <c r="R67" s="34"/>
      <c r="S67" s="463"/>
    </row>
    <row r="68" spans="1:19" s="49" customFormat="1" ht="25.5">
      <c r="A68" s="466"/>
      <c r="B68" s="58" t="s">
        <v>4054</v>
      </c>
      <c r="C68" s="791" t="s">
        <v>4055</v>
      </c>
      <c r="D68" s="48" t="s">
        <v>4</v>
      </c>
      <c r="E68" s="32">
        <v>6</v>
      </c>
      <c r="F68" s="56">
        <v>4.6900000000000004</v>
      </c>
      <c r="G68" s="88">
        <v>900</v>
      </c>
      <c r="H68" s="88">
        <v>60</v>
      </c>
      <c r="I68" s="89">
        <v>1.5</v>
      </c>
      <c r="J68" s="83">
        <v>1258.9248000000002</v>
      </c>
      <c r="K68" s="33"/>
      <c r="L68" s="77">
        <f t="shared" si="0"/>
        <v>1258.9248000000002</v>
      </c>
      <c r="M68" s="289">
        <f t="shared" si="1"/>
        <v>2266.0646400000005</v>
      </c>
      <c r="N68" s="149">
        <f t="shared" si="2"/>
        <v>5287.4841600000009</v>
      </c>
      <c r="O68" s="149">
        <f t="shared" si="4"/>
        <v>7553.5488000000014</v>
      </c>
      <c r="P68" s="149">
        <f t="shared" si="5"/>
        <v>12589.248000000003</v>
      </c>
      <c r="Q68" s="279">
        <f t="shared" si="3"/>
        <v>2266.0646400000005</v>
      </c>
      <c r="R68" s="34"/>
      <c r="S68" s="463"/>
    </row>
    <row r="69" spans="1:19" s="49" customFormat="1" ht="25.5">
      <c r="A69" s="466"/>
      <c r="B69" s="58" t="s">
        <v>4056</v>
      </c>
      <c r="C69" s="791" t="s">
        <v>4057</v>
      </c>
      <c r="D69" s="48" t="s">
        <v>4</v>
      </c>
      <c r="E69" s="32">
        <v>6</v>
      </c>
      <c r="F69" s="56">
        <v>4.99</v>
      </c>
      <c r="G69" s="88">
        <v>1000</v>
      </c>
      <c r="H69" s="88">
        <v>60</v>
      </c>
      <c r="I69" s="89">
        <v>1.5</v>
      </c>
      <c r="J69" s="83">
        <v>1381.0496000000001</v>
      </c>
      <c r="K69" s="33"/>
      <c r="L69" s="77">
        <f t="shared" si="0"/>
        <v>1381.0496000000001</v>
      </c>
      <c r="M69" s="289">
        <f t="shared" si="1"/>
        <v>2485.8892800000003</v>
      </c>
      <c r="N69" s="149">
        <f t="shared" si="2"/>
        <v>5800.4083200000005</v>
      </c>
      <c r="O69" s="149">
        <f t="shared" si="4"/>
        <v>8286.2975999999999</v>
      </c>
      <c r="P69" s="149">
        <f t="shared" si="5"/>
        <v>13810.496000000001</v>
      </c>
      <c r="Q69" s="279">
        <f t="shared" si="3"/>
        <v>2485.8892800000003</v>
      </c>
      <c r="R69" s="34"/>
      <c r="S69" s="463"/>
    </row>
    <row r="70" spans="1:19" s="49" customFormat="1" ht="25.5">
      <c r="A70" s="466"/>
      <c r="B70" s="822" t="s">
        <v>2518</v>
      </c>
      <c r="C70" s="81" t="s">
        <v>2479</v>
      </c>
      <c r="D70" s="48" t="s">
        <v>4</v>
      </c>
      <c r="E70" s="32">
        <v>6</v>
      </c>
      <c r="F70" s="80">
        <v>3.1070124999999997</v>
      </c>
      <c r="G70" s="88">
        <v>200</v>
      </c>
      <c r="H70" s="88">
        <v>80</v>
      </c>
      <c r="I70" s="89">
        <v>1.5</v>
      </c>
      <c r="J70" s="83">
        <v>743.14240000000007</v>
      </c>
      <c r="K70" s="33">
        <f>K65</f>
        <v>0</v>
      </c>
      <c r="L70" s="77">
        <f t="shared" si="0"/>
        <v>743.14240000000007</v>
      </c>
      <c r="M70" s="289">
        <f t="shared" si="1"/>
        <v>1337.6563200000001</v>
      </c>
      <c r="N70" s="149">
        <f t="shared" si="2"/>
        <v>3121.1980800000006</v>
      </c>
      <c r="O70" s="149">
        <f t="shared" si="4"/>
        <v>4458.8544000000002</v>
      </c>
      <c r="P70" s="149">
        <f t="shared" si="5"/>
        <v>7431.4240000000009</v>
      </c>
      <c r="Q70" s="279">
        <f t="shared" si="3"/>
        <v>1337.6563200000001</v>
      </c>
      <c r="R70" s="34"/>
      <c r="S70" s="463"/>
    </row>
    <row r="71" spans="1:19" s="49" customFormat="1" ht="25.5">
      <c r="A71" s="466"/>
      <c r="B71" s="822" t="s">
        <v>2519</v>
      </c>
      <c r="C71" s="81" t="s">
        <v>2480</v>
      </c>
      <c r="D71" s="48" t="s">
        <v>4</v>
      </c>
      <c r="E71" s="32">
        <v>6</v>
      </c>
      <c r="F71" s="80">
        <v>3.2484375000000001</v>
      </c>
      <c r="G71" s="88">
        <v>300</v>
      </c>
      <c r="H71" s="88">
        <v>80</v>
      </c>
      <c r="I71" s="89">
        <v>1.5</v>
      </c>
      <c r="J71" s="83">
        <v>801.60640000000001</v>
      </c>
      <c r="K71" s="33">
        <f t="shared" si="6"/>
        <v>0</v>
      </c>
      <c r="L71" s="77">
        <f t="shared" ref="L71:L134" si="11">J71*(1-K71)</f>
        <v>801.60640000000001</v>
      </c>
      <c r="M71" s="289">
        <f t="shared" si="1"/>
        <v>1442.8915200000001</v>
      </c>
      <c r="N71" s="149">
        <f t="shared" si="2"/>
        <v>3366.7468800000001</v>
      </c>
      <c r="O71" s="149">
        <f t="shared" si="4"/>
        <v>4809.6383999999998</v>
      </c>
      <c r="P71" s="149">
        <f t="shared" si="5"/>
        <v>8016.0640000000003</v>
      </c>
      <c r="Q71" s="279">
        <f t="shared" si="3"/>
        <v>1442.8915200000001</v>
      </c>
      <c r="R71" s="34"/>
      <c r="S71" s="463"/>
    </row>
    <row r="72" spans="1:19" s="49" customFormat="1" ht="25.5">
      <c r="A72" s="466"/>
      <c r="B72" s="822" t="s">
        <v>2520</v>
      </c>
      <c r="C72" s="81" t="s">
        <v>2481</v>
      </c>
      <c r="D72" s="48" t="s">
        <v>4</v>
      </c>
      <c r="E72" s="32">
        <v>6</v>
      </c>
      <c r="F72" s="56">
        <v>3.4819200000000006</v>
      </c>
      <c r="G72" s="88">
        <v>400</v>
      </c>
      <c r="H72" s="88">
        <v>80</v>
      </c>
      <c r="I72" s="89">
        <v>1.5</v>
      </c>
      <c r="J72" s="83">
        <v>863.96800000000007</v>
      </c>
      <c r="K72" s="33">
        <f t="shared" si="6"/>
        <v>0</v>
      </c>
      <c r="L72" s="77">
        <f t="shared" si="11"/>
        <v>863.96800000000007</v>
      </c>
      <c r="M72" s="289">
        <f t="shared" si="1"/>
        <v>1555.1424000000002</v>
      </c>
      <c r="N72" s="149">
        <f t="shared" si="2"/>
        <v>3628.6656000000003</v>
      </c>
      <c r="O72" s="149">
        <f t="shared" ref="O72:O135" si="12">J72*6</f>
        <v>5183.8080000000009</v>
      </c>
      <c r="P72" s="149">
        <f t="shared" ref="P72:P135" si="13">L72*10</f>
        <v>8639.68</v>
      </c>
      <c r="Q72" s="279">
        <f t="shared" si="3"/>
        <v>1555.1424000000002</v>
      </c>
      <c r="R72" s="34"/>
      <c r="S72" s="463"/>
    </row>
    <row r="73" spans="1:19" s="49" customFormat="1" ht="25.5">
      <c r="A73" s="466"/>
      <c r="B73" s="822" t="s">
        <v>2521</v>
      </c>
      <c r="C73" s="81" t="s">
        <v>2482</v>
      </c>
      <c r="D73" s="48" t="s">
        <v>4</v>
      </c>
      <c r="E73" s="32">
        <v>6</v>
      </c>
      <c r="F73" s="56">
        <v>3.6984725000000007</v>
      </c>
      <c r="G73" s="88">
        <v>500</v>
      </c>
      <c r="H73" s="88">
        <v>80</v>
      </c>
      <c r="I73" s="89">
        <v>1.5</v>
      </c>
      <c r="J73" s="83">
        <v>922.43200000000002</v>
      </c>
      <c r="K73" s="33">
        <f t="shared" si="6"/>
        <v>0</v>
      </c>
      <c r="L73" s="77">
        <f t="shared" si="11"/>
        <v>922.43200000000002</v>
      </c>
      <c r="M73" s="289">
        <f t="shared" si="1"/>
        <v>1660.3776</v>
      </c>
      <c r="N73" s="149">
        <f t="shared" si="2"/>
        <v>3874.2144000000003</v>
      </c>
      <c r="O73" s="149">
        <f t="shared" si="12"/>
        <v>5534.5920000000006</v>
      </c>
      <c r="P73" s="149">
        <f t="shared" si="13"/>
        <v>9224.32</v>
      </c>
      <c r="Q73" s="279">
        <f t="shared" si="3"/>
        <v>1660.3776</v>
      </c>
      <c r="R73" s="34"/>
      <c r="S73" s="463"/>
    </row>
    <row r="74" spans="1:19" s="49" customFormat="1" ht="25.5">
      <c r="A74" s="466"/>
      <c r="B74" s="822" t="s">
        <v>2522</v>
      </c>
      <c r="C74" s="81" t="s">
        <v>2483</v>
      </c>
      <c r="D74" s="48" t="s">
        <v>4</v>
      </c>
      <c r="E74" s="32">
        <v>6</v>
      </c>
      <c r="F74" s="56">
        <v>3.9745125000000003</v>
      </c>
      <c r="G74" s="88">
        <v>600</v>
      </c>
      <c r="H74" s="88">
        <v>80</v>
      </c>
      <c r="I74" s="89">
        <v>1.5</v>
      </c>
      <c r="J74" s="83">
        <v>983.49439999999993</v>
      </c>
      <c r="K74" s="33">
        <f t="shared" si="6"/>
        <v>0</v>
      </c>
      <c r="L74" s="77">
        <f t="shared" si="11"/>
        <v>983.49439999999993</v>
      </c>
      <c r="M74" s="289">
        <f t="shared" si="1"/>
        <v>1770.2899199999999</v>
      </c>
      <c r="N74" s="149">
        <f t="shared" si="2"/>
        <v>4130.6764800000001</v>
      </c>
      <c r="O74" s="149">
        <f t="shared" si="12"/>
        <v>5900.9663999999993</v>
      </c>
      <c r="P74" s="149">
        <f t="shared" si="13"/>
        <v>9834.9439999999995</v>
      </c>
      <c r="Q74" s="279">
        <f t="shared" si="3"/>
        <v>1770.2899199999999</v>
      </c>
      <c r="R74" s="34"/>
      <c r="S74" s="463"/>
    </row>
    <row r="75" spans="1:19" s="49" customFormat="1" ht="25.5">
      <c r="A75" s="466"/>
      <c r="B75" s="58" t="s">
        <v>4058</v>
      </c>
      <c r="C75" s="791" t="s">
        <v>4059</v>
      </c>
      <c r="D75" s="48" t="s">
        <v>4</v>
      </c>
      <c r="E75" s="32">
        <v>6</v>
      </c>
      <c r="F75" s="56">
        <v>4.24</v>
      </c>
      <c r="G75" s="88">
        <v>700</v>
      </c>
      <c r="H75" s="88">
        <v>80</v>
      </c>
      <c r="I75" s="89">
        <v>1.5</v>
      </c>
      <c r="J75" s="83">
        <v>1105.6192000000001</v>
      </c>
      <c r="K75" s="33"/>
      <c r="L75" s="77">
        <f t="shared" si="11"/>
        <v>1105.6192000000001</v>
      </c>
      <c r="M75" s="289">
        <f t="shared" si="1"/>
        <v>1990.1145600000002</v>
      </c>
      <c r="N75" s="149">
        <f t="shared" si="2"/>
        <v>4643.6006400000006</v>
      </c>
      <c r="O75" s="149">
        <f t="shared" si="12"/>
        <v>6633.7152000000006</v>
      </c>
      <c r="P75" s="149">
        <f t="shared" si="13"/>
        <v>11056.192000000001</v>
      </c>
      <c r="Q75" s="279">
        <f t="shared" si="3"/>
        <v>1990.1145600000002</v>
      </c>
      <c r="R75" s="34"/>
      <c r="S75" s="463"/>
    </row>
    <row r="76" spans="1:19" s="49" customFormat="1" ht="25.5">
      <c r="A76" s="466"/>
      <c r="B76" s="58" t="s">
        <v>4060</v>
      </c>
      <c r="C76" s="791" t="s">
        <v>4061</v>
      </c>
      <c r="D76" s="48" t="s">
        <v>4</v>
      </c>
      <c r="E76" s="32">
        <v>6</v>
      </c>
      <c r="F76" s="56">
        <v>4.51</v>
      </c>
      <c r="G76" s="88">
        <v>800</v>
      </c>
      <c r="H76" s="88">
        <v>80</v>
      </c>
      <c r="I76" s="89">
        <v>1.5</v>
      </c>
      <c r="J76" s="83">
        <v>1227.7439999999999</v>
      </c>
      <c r="K76" s="33"/>
      <c r="L76" s="77">
        <f t="shared" si="11"/>
        <v>1227.7439999999999</v>
      </c>
      <c r="M76" s="289">
        <f t="shared" si="1"/>
        <v>2209.9391999999998</v>
      </c>
      <c r="N76" s="149">
        <f t="shared" si="2"/>
        <v>5156.5248000000001</v>
      </c>
      <c r="O76" s="149">
        <f t="shared" si="12"/>
        <v>7366.4639999999999</v>
      </c>
      <c r="P76" s="149">
        <f t="shared" si="13"/>
        <v>12277.439999999999</v>
      </c>
      <c r="Q76" s="279">
        <f t="shared" si="3"/>
        <v>2209.9391999999998</v>
      </c>
      <c r="R76" s="34"/>
      <c r="S76" s="463"/>
    </row>
    <row r="77" spans="1:19" s="49" customFormat="1" ht="25.5">
      <c r="A77" s="466"/>
      <c r="B77" s="58" t="s">
        <v>4062</v>
      </c>
      <c r="C77" s="791" t="s">
        <v>4063</v>
      </c>
      <c r="D77" s="48" t="s">
        <v>4</v>
      </c>
      <c r="E77" s="32">
        <v>6</v>
      </c>
      <c r="F77" s="56">
        <v>4.78</v>
      </c>
      <c r="G77" s="88">
        <v>900</v>
      </c>
      <c r="H77" s="88">
        <v>80</v>
      </c>
      <c r="I77" s="89">
        <v>1.5</v>
      </c>
      <c r="J77" s="83">
        <v>1349.8688</v>
      </c>
      <c r="K77" s="33"/>
      <c r="L77" s="77">
        <f t="shared" si="11"/>
        <v>1349.8688</v>
      </c>
      <c r="M77" s="289">
        <f t="shared" si="1"/>
        <v>2429.7638400000001</v>
      </c>
      <c r="N77" s="149">
        <f t="shared" si="2"/>
        <v>5669.4489599999997</v>
      </c>
      <c r="O77" s="149">
        <f t="shared" si="12"/>
        <v>8099.2127999999993</v>
      </c>
      <c r="P77" s="149">
        <f t="shared" si="13"/>
        <v>13498.688</v>
      </c>
      <c r="Q77" s="279">
        <f t="shared" si="3"/>
        <v>2429.7638400000001</v>
      </c>
      <c r="R77" s="34"/>
      <c r="S77" s="463"/>
    </row>
    <row r="78" spans="1:19" s="49" customFormat="1" ht="25.5">
      <c r="A78" s="466"/>
      <c r="B78" s="58" t="s">
        <v>4064</v>
      </c>
      <c r="C78" s="791" t="s">
        <v>4065</v>
      </c>
      <c r="D78" s="48" t="s">
        <v>4</v>
      </c>
      <c r="E78" s="32">
        <v>6</v>
      </c>
      <c r="F78" s="56">
        <v>5.05</v>
      </c>
      <c r="G78" s="88">
        <v>1000</v>
      </c>
      <c r="H78" s="88">
        <v>80</v>
      </c>
      <c r="I78" s="89">
        <v>1.5</v>
      </c>
      <c r="J78" s="83">
        <v>1471.9936</v>
      </c>
      <c r="K78" s="33"/>
      <c r="L78" s="77">
        <f t="shared" si="11"/>
        <v>1471.9936</v>
      </c>
      <c r="M78" s="289">
        <f t="shared" si="1"/>
        <v>2649.5884799999999</v>
      </c>
      <c r="N78" s="149">
        <f t="shared" si="2"/>
        <v>6182.3731200000002</v>
      </c>
      <c r="O78" s="149">
        <f t="shared" si="12"/>
        <v>8831.9616000000005</v>
      </c>
      <c r="P78" s="149">
        <f t="shared" si="13"/>
        <v>14719.936</v>
      </c>
      <c r="Q78" s="279">
        <f t="shared" si="3"/>
        <v>2649.5884799999999</v>
      </c>
      <c r="R78" s="34"/>
      <c r="S78" s="463"/>
    </row>
    <row r="79" spans="1:19" s="49" customFormat="1" ht="25.5">
      <c r="A79" s="466"/>
      <c r="B79" s="58" t="s">
        <v>2523</v>
      </c>
      <c r="C79" s="791" t="s">
        <v>3866</v>
      </c>
      <c r="D79" s="48" t="s">
        <v>4</v>
      </c>
      <c r="E79" s="32">
        <v>6</v>
      </c>
      <c r="F79" s="56">
        <v>3.75</v>
      </c>
      <c r="G79" s="88">
        <v>200</v>
      </c>
      <c r="H79" s="88">
        <v>100</v>
      </c>
      <c r="I79" s="89">
        <v>1.5</v>
      </c>
      <c r="J79" s="83">
        <v>863.96800000000007</v>
      </c>
      <c r="K79" s="33">
        <f>K74</f>
        <v>0</v>
      </c>
      <c r="L79" s="77">
        <f t="shared" si="11"/>
        <v>863.96800000000007</v>
      </c>
      <c r="M79" s="289">
        <f t="shared" si="1"/>
        <v>1555.1424000000002</v>
      </c>
      <c r="N79" s="149">
        <f t="shared" si="2"/>
        <v>3628.6656000000003</v>
      </c>
      <c r="O79" s="149">
        <f t="shared" si="12"/>
        <v>5183.8080000000009</v>
      </c>
      <c r="P79" s="149">
        <f t="shared" si="13"/>
        <v>8639.68</v>
      </c>
      <c r="Q79" s="279">
        <f t="shared" si="3"/>
        <v>1555.1424000000002</v>
      </c>
      <c r="R79" s="34"/>
      <c r="S79" s="463"/>
    </row>
    <row r="80" spans="1:19" s="49" customFormat="1" ht="25.5">
      <c r="A80" s="466"/>
      <c r="B80" s="58" t="s">
        <v>2524</v>
      </c>
      <c r="C80" s="791" t="s">
        <v>2484</v>
      </c>
      <c r="D80" s="48" t="s">
        <v>4</v>
      </c>
      <c r="E80" s="32">
        <v>6</v>
      </c>
      <c r="F80" s="56">
        <v>4.0374999999999996</v>
      </c>
      <c r="G80" s="88">
        <v>300</v>
      </c>
      <c r="H80" s="88">
        <v>100</v>
      </c>
      <c r="I80" s="89">
        <v>1.5</v>
      </c>
      <c r="J80" s="83">
        <v>922.43200000000002</v>
      </c>
      <c r="K80" s="33">
        <f t="shared" si="6"/>
        <v>0</v>
      </c>
      <c r="L80" s="77">
        <f t="shared" si="11"/>
        <v>922.43200000000002</v>
      </c>
      <c r="M80" s="289">
        <f t="shared" si="1"/>
        <v>1660.3776</v>
      </c>
      <c r="N80" s="149">
        <f t="shared" si="2"/>
        <v>3874.2144000000003</v>
      </c>
      <c r="O80" s="149">
        <f t="shared" si="12"/>
        <v>5534.5920000000006</v>
      </c>
      <c r="P80" s="149">
        <f t="shared" si="13"/>
        <v>9224.32</v>
      </c>
      <c r="Q80" s="279">
        <f t="shared" si="3"/>
        <v>1660.3776</v>
      </c>
      <c r="R80" s="34"/>
      <c r="S80" s="463"/>
    </row>
    <row r="81" spans="1:19" s="49" customFormat="1" ht="25.5">
      <c r="A81" s="466"/>
      <c r="B81" s="58" t="s">
        <v>2525</v>
      </c>
      <c r="C81" s="791" t="s">
        <v>2485</v>
      </c>
      <c r="D81" s="48" t="s">
        <v>4</v>
      </c>
      <c r="E81" s="32">
        <v>6</v>
      </c>
      <c r="F81" s="56">
        <v>4.3250000000000002</v>
      </c>
      <c r="G81" s="88">
        <v>400</v>
      </c>
      <c r="H81" s="88">
        <v>100</v>
      </c>
      <c r="I81" s="89">
        <v>1.5</v>
      </c>
      <c r="J81" s="83">
        <v>983.49439999999993</v>
      </c>
      <c r="K81" s="33">
        <f t="shared" si="6"/>
        <v>0</v>
      </c>
      <c r="L81" s="77">
        <f t="shared" si="11"/>
        <v>983.49439999999993</v>
      </c>
      <c r="M81" s="289">
        <f t="shared" si="1"/>
        <v>1770.2899199999999</v>
      </c>
      <c r="N81" s="149">
        <f t="shared" si="2"/>
        <v>4130.6764800000001</v>
      </c>
      <c r="O81" s="149">
        <f t="shared" si="12"/>
        <v>5900.9663999999993</v>
      </c>
      <c r="P81" s="149">
        <f t="shared" si="13"/>
        <v>9834.9439999999995</v>
      </c>
      <c r="Q81" s="279">
        <f t="shared" si="3"/>
        <v>1770.2899199999999</v>
      </c>
      <c r="R81" s="34"/>
      <c r="S81" s="463"/>
    </row>
    <row r="82" spans="1:19" s="49" customFormat="1" ht="25.5">
      <c r="A82" s="466"/>
      <c r="B82" s="58" t="s">
        <v>2526</v>
      </c>
      <c r="C82" s="791" t="s">
        <v>2486</v>
      </c>
      <c r="D82" s="48" t="s">
        <v>4</v>
      </c>
      <c r="E82" s="32">
        <v>6</v>
      </c>
      <c r="F82" s="56">
        <v>4.6124999999999998</v>
      </c>
      <c r="G82" s="88">
        <v>500</v>
      </c>
      <c r="H82" s="88">
        <v>100</v>
      </c>
      <c r="I82" s="89">
        <v>1.5</v>
      </c>
      <c r="J82" s="83">
        <v>1043.2576000000001</v>
      </c>
      <c r="K82" s="33">
        <f t="shared" si="6"/>
        <v>0</v>
      </c>
      <c r="L82" s="77">
        <f t="shared" si="11"/>
        <v>1043.2576000000001</v>
      </c>
      <c r="M82" s="289">
        <f t="shared" si="1"/>
        <v>1877.8636800000004</v>
      </c>
      <c r="N82" s="149">
        <f t="shared" si="2"/>
        <v>4381.6819200000009</v>
      </c>
      <c r="O82" s="149">
        <f t="shared" si="12"/>
        <v>6259.5456000000013</v>
      </c>
      <c r="P82" s="149">
        <f t="shared" si="13"/>
        <v>10432.576000000001</v>
      </c>
      <c r="Q82" s="279">
        <f t="shared" si="3"/>
        <v>1877.8636800000004</v>
      </c>
      <c r="R82" s="34"/>
      <c r="S82" s="463"/>
    </row>
    <row r="83" spans="1:19" s="49" customFormat="1" ht="25.5">
      <c r="A83" s="466"/>
      <c r="B83" s="58" t="s">
        <v>2527</v>
      </c>
      <c r="C83" s="791" t="s">
        <v>2487</v>
      </c>
      <c r="D83" s="48" t="s">
        <v>4</v>
      </c>
      <c r="E83" s="32">
        <v>6</v>
      </c>
      <c r="F83" s="56">
        <v>4.9000000000000004</v>
      </c>
      <c r="G83" s="88">
        <v>600</v>
      </c>
      <c r="H83" s="88">
        <v>100</v>
      </c>
      <c r="I83" s="89">
        <v>1.5</v>
      </c>
      <c r="J83" s="83">
        <v>1104.3200000000002</v>
      </c>
      <c r="K83" s="33">
        <f t="shared" si="6"/>
        <v>0</v>
      </c>
      <c r="L83" s="77">
        <f t="shared" si="11"/>
        <v>1104.3200000000002</v>
      </c>
      <c r="M83" s="289">
        <f t="shared" si="1"/>
        <v>1987.7760000000003</v>
      </c>
      <c r="N83" s="149">
        <f t="shared" si="2"/>
        <v>4638.1440000000011</v>
      </c>
      <c r="O83" s="149">
        <f t="shared" si="12"/>
        <v>6625.920000000001</v>
      </c>
      <c r="P83" s="149">
        <f t="shared" si="13"/>
        <v>11043.2</v>
      </c>
      <c r="Q83" s="279">
        <f t="shared" si="3"/>
        <v>1987.7760000000003</v>
      </c>
      <c r="R83" s="34"/>
      <c r="S83" s="463"/>
    </row>
    <row r="84" spans="1:19" s="49" customFormat="1" ht="25.5">
      <c r="A84" s="466"/>
      <c r="B84" s="58" t="s">
        <v>4066</v>
      </c>
      <c r="C84" s="791" t="s">
        <v>4067</v>
      </c>
      <c r="D84" s="48" t="s">
        <v>4</v>
      </c>
      <c r="E84" s="32">
        <v>6</v>
      </c>
      <c r="F84" s="56">
        <v>5.19</v>
      </c>
      <c r="G84" s="88">
        <v>700</v>
      </c>
      <c r="H84" s="88">
        <v>100</v>
      </c>
      <c r="I84" s="89">
        <v>1.5</v>
      </c>
      <c r="J84" s="83">
        <v>1226.4448000000002</v>
      </c>
      <c r="K84" s="33"/>
      <c r="L84" s="77">
        <f t="shared" si="11"/>
        <v>1226.4448000000002</v>
      </c>
      <c r="M84" s="289">
        <f t="shared" si="1"/>
        <v>2207.6006400000006</v>
      </c>
      <c r="N84" s="149">
        <f t="shared" si="2"/>
        <v>5151.0681600000007</v>
      </c>
      <c r="O84" s="149">
        <f t="shared" si="12"/>
        <v>7358.6688000000013</v>
      </c>
      <c r="P84" s="149">
        <f t="shared" si="13"/>
        <v>12264.448000000002</v>
      </c>
      <c r="Q84" s="279">
        <f t="shared" si="3"/>
        <v>2207.6006400000006</v>
      </c>
      <c r="R84" s="34"/>
      <c r="S84" s="463"/>
    </row>
    <row r="85" spans="1:19" s="49" customFormat="1" ht="25.5">
      <c r="A85" s="466"/>
      <c r="B85" s="58" t="s">
        <v>4068</v>
      </c>
      <c r="C85" s="791" t="s">
        <v>4069</v>
      </c>
      <c r="D85" s="48" t="s">
        <v>4</v>
      </c>
      <c r="E85" s="32">
        <v>6</v>
      </c>
      <c r="F85" s="56">
        <v>5.48</v>
      </c>
      <c r="G85" s="88">
        <v>800</v>
      </c>
      <c r="H85" s="88">
        <v>100</v>
      </c>
      <c r="I85" s="89">
        <v>1.5</v>
      </c>
      <c r="J85" s="83">
        <v>1348.5696</v>
      </c>
      <c r="K85" s="33"/>
      <c r="L85" s="77">
        <f t="shared" si="11"/>
        <v>1348.5696</v>
      </c>
      <c r="M85" s="289">
        <f t="shared" si="1"/>
        <v>2427.4252799999999</v>
      </c>
      <c r="N85" s="149">
        <f t="shared" si="2"/>
        <v>5663.9923200000003</v>
      </c>
      <c r="O85" s="149">
        <f t="shared" si="12"/>
        <v>8091.4176000000007</v>
      </c>
      <c r="P85" s="149">
        <f t="shared" si="13"/>
        <v>13485.696</v>
      </c>
      <c r="Q85" s="279">
        <f t="shared" si="3"/>
        <v>2427.4252799999999</v>
      </c>
      <c r="R85" s="34"/>
      <c r="S85" s="463"/>
    </row>
    <row r="86" spans="1:19" s="49" customFormat="1" ht="25.5">
      <c r="A86" s="466"/>
      <c r="B86" s="58" t="s">
        <v>4070</v>
      </c>
      <c r="C86" s="791" t="s">
        <v>4071</v>
      </c>
      <c r="D86" s="48" t="s">
        <v>4</v>
      </c>
      <c r="E86" s="32">
        <v>6</v>
      </c>
      <c r="F86" s="56">
        <v>5.77</v>
      </c>
      <c r="G86" s="88">
        <v>900</v>
      </c>
      <c r="H86" s="88">
        <v>100</v>
      </c>
      <c r="I86" s="89">
        <v>1.5</v>
      </c>
      <c r="J86" s="83">
        <v>1470.6944000000001</v>
      </c>
      <c r="K86" s="33"/>
      <c r="L86" s="77">
        <f t="shared" si="11"/>
        <v>1470.6944000000001</v>
      </c>
      <c r="M86" s="289">
        <f t="shared" si="1"/>
        <v>2647.2499200000002</v>
      </c>
      <c r="N86" s="149">
        <f t="shared" si="2"/>
        <v>6176.9164800000008</v>
      </c>
      <c r="O86" s="149">
        <f t="shared" si="12"/>
        <v>8824.1664000000001</v>
      </c>
      <c r="P86" s="149">
        <f t="shared" si="13"/>
        <v>14706.944000000001</v>
      </c>
      <c r="Q86" s="279">
        <f t="shared" si="3"/>
        <v>2647.2499200000002</v>
      </c>
      <c r="R86" s="34"/>
      <c r="S86" s="463"/>
    </row>
    <row r="87" spans="1:19" s="49" customFormat="1" ht="25.5">
      <c r="A87" s="466"/>
      <c r="B87" s="58" t="s">
        <v>4072</v>
      </c>
      <c r="C87" s="791" t="s">
        <v>4073</v>
      </c>
      <c r="D87" s="48" t="s">
        <v>4</v>
      </c>
      <c r="E87" s="32">
        <v>6</v>
      </c>
      <c r="F87" s="56">
        <v>6.06</v>
      </c>
      <c r="G87" s="88">
        <v>1000</v>
      </c>
      <c r="H87" s="88">
        <v>100</v>
      </c>
      <c r="I87" s="89">
        <v>1.5</v>
      </c>
      <c r="J87" s="83">
        <v>1592.8192000000001</v>
      </c>
      <c r="K87" s="33"/>
      <c r="L87" s="77">
        <f t="shared" si="11"/>
        <v>1592.8192000000001</v>
      </c>
      <c r="M87" s="289">
        <f t="shared" si="1"/>
        <v>2867.0745600000005</v>
      </c>
      <c r="N87" s="149">
        <f t="shared" si="2"/>
        <v>6689.8406400000013</v>
      </c>
      <c r="O87" s="149">
        <f t="shared" si="12"/>
        <v>9556.9152000000013</v>
      </c>
      <c r="P87" s="149">
        <f t="shared" si="13"/>
        <v>15928.192000000001</v>
      </c>
      <c r="Q87" s="279">
        <f t="shared" si="3"/>
        <v>2867.0745600000005</v>
      </c>
      <c r="R87" s="34"/>
      <c r="S87" s="463"/>
    </row>
    <row r="88" spans="1:19" s="49" customFormat="1" ht="25.5">
      <c r="A88" s="466"/>
      <c r="B88" s="58" t="s">
        <v>3894</v>
      </c>
      <c r="C88" s="791" t="s">
        <v>3889</v>
      </c>
      <c r="D88" s="48" t="s">
        <v>4</v>
      </c>
      <c r="E88" s="32">
        <v>6</v>
      </c>
      <c r="F88" s="56">
        <v>4.5999999999999996</v>
      </c>
      <c r="G88" s="88">
        <v>200</v>
      </c>
      <c r="H88" s="88">
        <v>200</v>
      </c>
      <c r="I88" s="89">
        <v>1.5</v>
      </c>
      <c r="J88" s="83">
        <v>1465.4976000000001</v>
      </c>
      <c r="K88" s="33">
        <f>K83</f>
        <v>0</v>
      </c>
      <c r="L88" s="77">
        <f t="shared" si="11"/>
        <v>1465.4976000000001</v>
      </c>
      <c r="M88" s="289">
        <f t="shared" si="1"/>
        <v>2637.8956800000005</v>
      </c>
      <c r="N88" s="149">
        <f t="shared" si="2"/>
        <v>6155.0899200000013</v>
      </c>
      <c r="O88" s="149">
        <f t="shared" si="12"/>
        <v>8792.9856</v>
      </c>
      <c r="P88" s="149">
        <f t="shared" si="13"/>
        <v>14654.976000000002</v>
      </c>
      <c r="Q88" s="279">
        <f t="shared" si="3"/>
        <v>2637.8956800000005</v>
      </c>
      <c r="R88" s="34"/>
      <c r="S88" s="463"/>
    </row>
    <row r="89" spans="1:19" s="49" customFormat="1" ht="25.5">
      <c r="A89" s="466"/>
      <c r="B89" s="58" t="s">
        <v>3895</v>
      </c>
      <c r="C89" s="791" t="s">
        <v>3890</v>
      </c>
      <c r="D89" s="48" t="s">
        <v>4</v>
      </c>
      <c r="E89" s="32">
        <v>6</v>
      </c>
      <c r="F89" s="56">
        <v>4.83</v>
      </c>
      <c r="G89" s="88">
        <v>300</v>
      </c>
      <c r="H89" s="88">
        <v>200</v>
      </c>
      <c r="I89" s="89">
        <v>1.5</v>
      </c>
      <c r="J89" s="83">
        <v>1527.8592000000001</v>
      </c>
      <c r="K89" s="33">
        <f t="shared" si="6"/>
        <v>0</v>
      </c>
      <c r="L89" s="77">
        <f t="shared" si="11"/>
        <v>1527.8592000000001</v>
      </c>
      <c r="M89" s="289">
        <f t="shared" si="1"/>
        <v>2750.1465600000001</v>
      </c>
      <c r="N89" s="149">
        <f t="shared" si="2"/>
        <v>6417.0086400000009</v>
      </c>
      <c r="O89" s="149">
        <f t="shared" si="12"/>
        <v>9167.1552000000011</v>
      </c>
      <c r="P89" s="149">
        <f t="shared" si="13"/>
        <v>15278.592000000001</v>
      </c>
      <c r="Q89" s="279">
        <f t="shared" si="3"/>
        <v>2750.1465600000001</v>
      </c>
      <c r="R89" s="34"/>
      <c r="S89" s="463"/>
    </row>
    <row r="90" spans="1:19" s="49" customFormat="1" ht="25.5">
      <c r="A90" s="466"/>
      <c r="B90" s="58" t="s">
        <v>3896</v>
      </c>
      <c r="C90" s="791" t="s">
        <v>3891</v>
      </c>
      <c r="D90" s="48" t="s">
        <v>4</v>
      </c>
      <c r="E90" s="32">
        <v>6</v>
      </c>
      <c r="F90" s="56">
        <v>5.0599999999999996</v>
      </c>
      <c r="G90" s="88">
        <v>400</v>
      </c>
      <c r="H90" s="88">
        <v>200</v>
      </c>
      <c r="I90" s="89">
        <v>1.5</v>
      </c>
      <c r="J90" s="83">
        <v>1586.3232</v>
      </c>
      <c r="K90" s="33">
        <f t="shared" si="6"/>
        <v>0</v>
      </c>
      <c r="L90" s="77">
        <f t="shared" si="11"/>
        <v>1586.3232</v>
      </c>
      <c r="M90" s="289">
        <f t="shared" si="1"/>
        <v>2855.3817600000002</v>
      </c>
      <c r="N90" s="149">
        <f t="shared" si="2"/>
        <v>6662.5574400000005</v>
      </c>
      <c r="O90" s="149">
        <f t="shared" si="12"/>
        <v>9517.9392000000007</v>
      </c>
      <c r="P90" s="149">
        <f t="shared" si="13"/>
        <v>15863.232</v>
      </c>
      <c r="Q90" s="279">
        <f t="shared" si="3"/>
        <v>2855.3817600000002</v>
      </c>
      <c r="R90" s="34"/>
      <c r="S90" s="463"/>
    </row>
    <row r="91" spans="1:19" s="49" customFormat="1" ht="25.5">
      <c r="A91" s="466"/>
      <c r="B91" s="58" t="s">
        <v>3897</v>
      </c>
      <c r="C91" s="791" t="s">
        <v>3892</v>
      </c>
      <c r="D91" s="48" t="s">
        <v>4</v>
      </c>
      <c r="E91" s="32">
        <v>6</v>
      </c>
      <c r="F91" s="56">
        <v>5.29</v>
      </c>
      <c r="G91" s="88">
        <v>500</v>
      </c>
      <c r="H91" s="88">
        <v>200</v>
      </c>
      <c r="I91" s="89">
        <v>1.5</v>
      </c>
      <c r="J91" s="83">
        <v>1648.6848000000002</v>
      </c>
      <c r="K91" s="33">
        <f t="shared" si="6"/>
        <v>0</v>
      </c>
      <c r="L91" s="77">
        <f t="shared" si="11"/>
        <v>1648.6848000000002</v>
      </c>
      <c r="M91" s="289">
        <f t="shared" si="1"/>
        <v>2967.6326400000003</v>
      </c>
      <c r="N91" s="149">
        <f t="shared" si="2"/>
        <v>6924.4761600000011</v>
      </c>
      <c r="O91" s="149">
        <f t="shared" si="12"/>
        <v>9892.1088000000018</v>
      </c>
      <c r="P91" s="149">
        <f t="shared" si="13"/>
        <v>16486.848000000002</v>
      </c>
      <c r="Q91" s="279">
        <f t="shared" si="3"/>
        <v>2967.6326400000003</v>
      </c>
      <c r="R91" s="34"/>
      <c r="S91" s="463"/>
    </row>
    <row r="92" spans="1:19" s="49" customFormat="1" ht="25.5">
      <c r="A92" s="466"/>
      <c r="B92" s="58" t="s">
        <v>3898</v>
      </c>
      <c r="C92" s="791" t="s">
        <v>3893</v>
      </c>
      <c r="D92" s="48" t="s">
        <v>4</v>
      </c>
      <c r="E92" s="32">
        <v>6</v>
      </c>
      <c r="F92" s="56">
        <v>5.52</v>
      </c>
      <c r="G92" s="88">
        <v>600</v>
      </c>
      <c r="H92" s="88">
        <v>200</v>
      </c>
      <c r="I92" s="89">
        <v>1.5</v>
      </c>
      <c r="J92" s="83">
        <v>1711.0464000000002</v>
      </c>
      <c r="K92" s="33">
        <f t="shared" si="6"/>
        <v>0</v>
      </c>
      <c r="L92" s="77">
        <f t="shared" si="11"/>
        <v>1711.0464000000002</v>
      </c>
      <c r="M92" s="289">
        <f t="shared" si="1"/>
        <v>3079.8835200000003</v>
      </c>
      <c r="N92" s="149">
        <f t="shared" si="2"/>
        <v>7186.3948800000007</v>
      </c>
      <c r="O92" s="149">
        <f t="shared" si="12"/>
        <v>10266.278400000001</v>
      </c>
      <c r="P92" s="149">
        <f t="shared" si="13"/>
        <v>17110.464</v>
      </c>
      <c r="Q92" s="279">
        <f t="shared" si="3"/>
        <v>3079.8835200000003</v>
      </c>
      <c r="R92" s="34"/>
      <c r="S92" s="463"/>
    </row>
    <row r="93" spans="1:19" s="49" customFormat="1" ht="25.5">
      <c r="A93" s="466"/>
      <c r="B93" s="58" t="s">
        <v>4074</v>
      </c>
      <c r="C93" s="791" t="s">
        <v>4075</v>
      </c>
      <c r="D93" s="48" t="s">
        <v>4</v>
      </c>
      <c r="E93" s="32">
        <v>6</v>
      </c>
      <c r="F93" s="56">
        <v>5.75</v>
      </c>
      <c r="G93" s="88">
        <v>700</v>
      </c>
      <c r="H93" s="88">
        <v>200</v>
      </c>
      <c r="I93" s="89">
        <v>1.5</v>
      </c>
      <c r="J93" s="83">
        <v>1835.7696000000001</v>
      </c>
      <c r="K93" s="33"/>
      <c r="L93" s="77">
        <f t="shared" si="11"/>
        <v>1835.7696000000001</v>
      </c>
      <c r="M93" s="289">
        <f t="shared" ref="M93:M156" si="14">L93*1.8</f>
        <v>3304.3852800000004</v>
      </c>
      <c r="N93" s="149">
        <f t="shared" ref="N93:N156" si="15">L93*4.2</f>
        <v>7710.232320000001</v>
      </c>
      <c r="O93" s="149">
        <f t="shared" si="12"/>
        <v>11014.617600000001</v>
      </c>
      <c r="P93" s="149">
        <f t="shared" si="13"/>
        <v>18357.696</v>
      </c>
      <c r="Q93" s="279">
        <f t="shared" ref="Q93:Q156" si="16">L93*1.8</f>
        <v>3304.3852800000004</v>
      </c>
      <c r="R93" s="34"/>
      <c r="S93" s="463"/>
    </row>
    <row r="94" spans="1:19" s="49" customFormat="1" ht="25.5">
      <c r="A94" s="466"/>
      <c r="B94" s="58" t="s">
        <v>4076</v>
      </c>
      <c r="C94" s="791" t="s">
        <v>4077</v>
      </c>
      <c r="D94" s="48" t="s">
        <v>4</v>
      </c>
      <c r="E94" s="32">
        <v>6</v>
      </c>
      <c r="F94" s="56">
        <v>5.98</v>
      </c>
      <c r="G94" s="88">
        <v>800</v>
      </c>
      <c r="H94" s="88">
        <v>200</v>
      </c>
      <c r="I94" s="89">
        <v>1.5</v>
      </c>
      <c r="J94" s="83">
        <v>1960.4928</v>
      </c>
      <c r="K94" s="33"/>
      <c r="L94" s="77">
        <f t="shared" si="11"/>
        <v>1960.4928</v>
      </c>
      <c r="M94" s="289">
        <f t="shared" si="14"/>
        <v>3528.8870400000001</v>
      </c>
      <c r="N94" s="149">
        <f t="shared" si="15"/>
        <v>8234.0697600000003</v>
      </c>
      <c r="O94" s="149">
        <f t="shared" si="12"/>
        <v>11762.9568</v>
      </c>
      <c r="P94" s="149">
        <f t="shared" si="13"/>
        <v>19604.928</v>
      </c>
      <c r="Q94" s="279">
        <f t="shared" si="16"/>
        <v>3528.8870400000001</v>
      </c>
      <c r="R94" s="34"/>
      <c r="S94" s="463"/>
    </row>
    <row r="95" spans="1:19" s="49" customFormat="1" ht="25.5">
      <c r="A95" s="466"/>
      <c r="B95" s="58" t="s">
        <v>4078</v>
      </c>
      <c r="C95" s="791" t="s">
        <v>4079</v>
      </c>
      <c r="D95" s="48" t="s">
        <v>4</v>
      </c>
      <c r="E95" s="32">
        <v>6</v>
      </c>
      <c r="F95" s="56">
        <v>6.21</v>
      </c>
      <c r="G95" s="88">
        <v>900</v>
      </c>
      <c r="H95" s="88">
        <v>200</v>
      </c>
      <c r="I95" s="89">
        <v>1.5</v>
      </c>
      <c r="J95" s="83">
        <v>2085.2159999999999</v>
      </c>
      <c r="K95" s="33"/>
      <c r="L95" s="77">
        <f t="shared" si="11"/>
        <v>2085.2159999999999</v>
      </c>
      <c r="M95" s="289">
        <f t="shared" si="14"/>
        <v>3753.3887999999997</v>
      </c>
      <c r="N95" s="149">
        <f t="shared" si="15"/>
        <v>8757.9071999999996</v>
      </c>
      <c r="O95" s="149">
        <f t="shared" si="12"/>
        <v>12511.295999999998</v>
      </c>
      <c r="P95" s="149">
        <f t="shared" si="13"/>
        <v>20852.16</v>
      </c>
      <c r="Q95" s="279">
        <f t="shared" si="16"/>
        <v>3753.3887999999997</v>
      </c>
      <c r="R95" s="34"/>
      <c r="S95" s="463"/>
    </row>
    <row r="96" spans="1:19" s="49" customFormat="1" ht="25.5">
      <c r="A96" s="466"/>
      <c r="B96" s="58" t="s">
        <v>4080</v>
      </c>
      <c r="C96" s="791" t="s">
        <v>4081</v>
      </c>
      <c r="D96" s="48" t="s">
        <v>4</v>
      </c>
      <c r="E96" s="32">
        <v>6</v>
      </c>
      <c r="F96" s="56">
        <v>6.44</v>
      </c>
      <c r="G96" s="88">
        <v>1000</v>
      </c>
      <c r="H96" s="88">
        <v>200</v>
      </c>
      <c r="I96" s="89">
        <v>1.5</v>
      </c>
      <c r="J96" s="83">
        <v>2209.9391999999998</v>
      </c>
      <c r="K96" s="33"/>
      <c r="L96" s="77">
        <f t="shared" si="11"/>
        <v>2209.9391999999998</v>
      </c>
      <c r="M96" s="289">
        <f t="shared" si="14"/>
        <v>3977.8905599999998</v>
      </c>
      <c r="N96" s="149">
        <f t="shared" si="15"/>
        <v>9281.744639999999</v>
      </c>
      <c r="O96" s="149">
        <f t="shared" si="12"/>
        <v>13259.635199999999</v>
      </c>
      <c r="P96" s="149">
        <f t="shared" si="13"/>
        <v>22099.392</v>
      </c>
      <c r="Q96" s="279">
        <f t="shared" si="16"/>
        <v>3977.8905599999998</v>
      </c>
      <c r="R96" s="34"/>
      <c r="S96" s="463"/>
    </row>
    <row r="97" spans="1:19" s="49" customFormat="1" ht="25.5">
      <c r="A97" s="466"/>
      <c r="B97" s="822" t="s">
        <v>3925</v>
      </c>
      <c r="C97" s="81" t="s">
        <v>3900</v>
      </c>
      <c r="D97" s="48" t="s">
        <v>4</v>
      </c>
      <c r="E97" s="32">
        <v>6</v>
      </c>
      <c r="F97" s="80">
        <v>3.35825</v>
      </c>
      <c r="G97" s="88">
        <v>200</v>
      </c>
      <c r="H97" s="88">
        <v>50</v>
      </c>
      <c r="I97" s="89">
        <v>2</v>
      </c>
      <c r="J97" s="83">
        <v>785.75615999999991</v>
      </c>
      <c r="K97" s="33">
        <f>K92</f>
        <v>0</v>
      </c>
      <c r="L97" s="77">
        <f t="shared" si="11"/>
        <v>785.75615999999991</v>
      </c>
      <c r="M97" s="289">
        <f t="shared" si="14"/>
        <v>1414.3610879999999</v>
      </c>
      <c r="N97" s="149">
        <f t="shared" si="15"/>
        <v>3300.1758719999998</v>
      </c>
      <c r="O97" s="149">
        <f t="shared" si="12"/>
        <v>4714.5369599999995</v>
      </c>
      <c r="P97" s="149">
        <f t="shared" si="13"/>
        <v>7857.5615999999991</v>
      </c>
      <c r="Q97" s="279">
        <f t="shared" si="16"/>
        <v>1414.3610879999999</v>
      </c>
      <c r="R97" s="34"/>
      <c r="S97" s="463"/>
    </row>
    <row r="98" spans="1:19" s="49" customFormat="1" ht="25.5">
      <c r="A98" s="466"/>
      <c r="B98" s="58" t="s">
        <v>3901</v>
      </c>
      <c r="C98" s="791" t="s">
        <v>3926</v>
      </c>
      <c r="D98" s="48" t="s">
        <v>4</v>
      </c>
      <c r="E98" s="32">
        <v>6</v>
      </c>
      <c r="F98" s="56">
        <v>3.7406250000000001</v>
      </c>
      <c r="G98" s="88">
        <v>300</v>
      </c>
      <c r="H98" s="88">
        <v>50</v>
      </c>
      <c r="I98" s="89">
        <v>2</v>
      </c>
      <c r="J98" s="83">
        <v>867.60576000000003</v>
      </c>
      <c r="K98" s="33">
        <f t="shared" si="6"/>
        <v>0</v>
      </c>
      <c r="L98" s="77">
        <f t="shared" si="11"/>
        <v>867.60576000000003</v>
      </c>
      <c r="M98" s="289">
        <f t="shared" si="14"/>
        <v>1561.690368</v>
      </c>
      <c r="N98" s="149">
        <f t="shared" si="15"/>
        <v>3643.9441920000004</v>
      </c>
      <c r="O98" s="149">
        <f t="shared" si="12"/>
        <v>5205.6345600000004</v>
      </c>
      <c r="P98" s="149">
        <f t="shared" si="13"/>
        <v>8676.0576000000001</v>
      </c>
      <c r="Q98" s="279">
        <f t="shared" si="16"/>
        <v>1561.690368</v>
      </c>
      <c r="R98" s="34"/>
      <c r="S98" s="463"/>
    </row>
    <row r="99" spans="1:19" s="49" customFormat="1" ht="25.5">
      <c r="A99" s="466"/>
      <c r="B99" s="58" t="s">
        <v>3902</v>
      </c>
      <c r="C99" s="791" t="s">
        <v>3927</v>
      </c>
      <c r="D99" s="48" t="s">
        <v>4</v>
      </c>
      <c r="E99" s="32">
        <v>6</v>
      </c>
      <c r="F99" s="56">
        <v>4.1230000000000002</v>
      </c>
      <c r="G99" s="88">
        <v>400</v>
      </c>
      <c r="H99" s="88">
        <v>50</v>
      </c>
      <c r="I99" s="89">
        <v>2</v>
      </c>
      <c r="J99" s="83">
        <v>954.91200000000003</v>
      </c>
      <c r="K99" s="33">
        <f t="shared" si="6"/>
        <v>0</v>
      </c>
      <c r="L99" s="77">
        <f t="shared" si="11"/>
        <v>954.91200000000003</v>
      </c>
      <c r="M99" s="289">
        <f t="shared" si="14"/>
        <v>1718.8416000000002</v>
      </c>
      <c r="N99" s="149">
        <f t="shared" si="15"/>
        <v>4010.6304000000005</v>
      </c>
      <c r="O99" s="149">
        <f t="shared" si="12"/>
        <v>5729.4719999999998</v>
      </c>
      <c r="P99" s="149">
        <f t="shared" si="13"/>
        <v>9549.1200000000008</v>
      </c>
      <c r="Q99" s="279">
        <f t="shared" si="16"/>
        <v>1718.8416000000002</v>
      </c>
      <c r="R99" s="34"/>
      <c r="S99" s="463"/>
    </row>
    <row r="100" spans="1:19" s="49" customFormat="1" ht="25.5">
      <c r="A100" s="466"/>
      <c r="B100" s="58" t="s">
        <v>3903</v>
      </c>
      <c r="C100" s="791" t="s">
        <v>3928</v>
      </c>
      <c r="D100" s="48" t="s">
        <v>4</v>
      </c>
      <c r="E100" s="32">
        <v>6</v>
      </c>
      <c r="F100" s="56">
        <v>4.5053750000000008</v>
      </c>
      <c r="G100" s="88">
        <v>500</v>
      </c>
      <c r="H100" s="88">
        <v>50</v>
      </c>
      <c r="I100" s="89">
        <v>2</v>
      </c>
      <c r="J100" s="83">
        <v>1036.7616</v>
      </c>
      <c r="K100" s="33">
        <f t="shared" si="6"/>
        <v>0</v>
      </c>
      <c r="L100" s="77">
        <f t="shared" si="11"/>
        <v>1036.7616</v>
      </c>
      <c r="M100" s="289">
        <f t="shared" si="14"/>
        <v>1866.1708800000001</v>
      </c>
      <c r="N100" s="149">
        <f t="shared" si="15"/>
        <v>4354.3987200000001</v>
      </c>
      <c r="O100" s="149">
        <f t="shared" si="12"/>
        <v>6220.5696000000007</v>
      </c>
      <c r="P100" s="149">
        <f t="shared" si="13"/>
        <v>10367.616</v>
      </c>
      <c r="Q100" s="279">
        <f t="shared" si="16"/>
        <v>1866.1708800000001</v>
      </c>
      <c r="R100" s="34"/>
      <c r="S100" s="463"/>
    </row>
    <row r="101" spans="1:19" s="49" customFormat="1" ht="25.5">
      <c r="A101" s="466"/>
      <c r="B101" s="58" t="s">
        <v>3904</v>
      </c>
      <c r="C101" s="791" t="s">
        <v>3929</v>
      </c>
      <c r="D101" s="48" t="s">
        <v>4</v>
      </c>
      <c r="E101" s="32">
        <v>6</v>
      </c>
      <c r="F101" s="56">
        <v>4.8877499999999996</v>
      </c>
      <c r="G101" s="88">
        <v>600</v>
      </c>
      <c r="H101" s="88">
        <v>50</v>
      </c>
      <c r="I101" s="89">
        <v>2</v>
      </c>
      <c r="J101" s="83">
        <v>1122.2489599999999</v>
      </c>
      <c r="K101" s="33">
        <f t="shared" si="6"/>
        <v>0</v>
      </c>
      <c r="L101" s="77">
        <f t="shared" si="11"/>
        <v>1122.2489599999999</v>
      </c>
      <c r="M101" s="289">
        <f t="shared" si="14"/>
        <v>2020.0481279999999</v>
      </c>
      <c r="N101" s="149">
        <f t="shared" si="15"/>
        <v>4713.4456319999999</v>
      </c>
      <c r="O101" s="149">
        <f t="shared" si="12"/>
        <v>6733.4937599999994</v>
      </c>
      <c r="P101" s="149">
        <f t="shared" si="13"/>
        <v>11222.489599999999</v>
      </c>
      <c r="Q101" s="279">
        <f t="shared" si="16"/>
        <v>2020.0481279999999</v>
      </c>
      <c r="R101" s="34"/>
      <c r="S101" s="463"/>
    </row>
    <row r="102" spans="1:19" s="49" customFormat="1" ht="25.5">
      <c r="A102" s="466"/>
      <c r="B102" s="58" t="s">
        <v>4082</v>
      </c>
      <c r="C102" s="791" t="s">
        <v>4122</v>
      </c>
      <c r="D102" s="48" t="s">
        <v>4</v>
      </c>
      <c r="E102" s="32">
        <v>6</v>
      </c>
      <c r="F102" s="56">
        <v>5.27</v>
      </c>
      <c r="G102" s="88">
        <v>700</v>
      </c>
      <c r="H102" s="88">
        <v>50</v>
      </c>
      <c r="I102" s="89">
        <v>2</v>
      </c>
      <c r="J102" s="83">
        <v>1291.4048000000003</v>
      </c>
      <c r="K102" s="33"/>
      <c r="L102" s="77">
        <f t="shared" si="11"/>
        <v>1291.4048000000003</v>
      </c>
      <c r="M102" s="289">
        <f t="shared" si="14"/>
        <v>2324.5286400000005</v>
      </c>
      <c r="N102" s="149">
        <f t="shared" si="15"/>
        <v>5423.9001600000011</v>
      </c>
      <c r="O102" s="149">
        <f t="shared" si="12"/>
        <v>7748.4288000000015</v>
      </c>
      <c r="P102" s="149">
        <f t="shared" si="13"/>
        <v>12914.048000000003</v>
      </c>
      <c r="Q102" s="279">
        <f t="shared" si="16"/>
        <v>2324.5286400000005</v>
      </c>
      <c r="R102" s="34"/>
      <c r="S102" s="463"/>
    </row>
    <row r="103" spans="1:19" s="49" customFormat="1" ht="25.5">
      <c r="A103" s="466"/>
      <c r="B103" s="58" t="s">
        <v>4083</v>
      </c>
      <c r="C103" s="791" t="s">
        <v>4123</v>
      </c>
      <c r="D103" s="48" t="s">
        <v>4</v>
      </c>
      <c r="E103" s="32">
        <v>6</v>
      </c>
      <c r="F103" s="56">
        <v>5.65</v>
      </c>
      <c r="G103" s="88">
        <v>800</v>
      </c>
      <c r="H103" s="88">
        <v>50</v>
      </c>
      <c r="I103" s="89">
        <v>2</v>
      </c>
      <c r="J103" s="83">
        <v>1461.6000000000001</v>
      </c>
      <c r="K103" s="33"/>
      <c r="L103" s="77">
        <f t="shared" si="11"/>
        <v>1461.6000000000001</v>
      </c>
      <c r="M103" s="289">
        <f t="shared" si="14"/>
        <v>2630.88</v>
      </c>
      <c r="N103" s="149">
        <f t="shared" si="15"/>
        <v>6138.7200000000012</v>
      </c>
      <c r="O103" s="149">
        <f t="shared" si="12"/>
        <v>8769.6</v>
      </c>
      <c r="P103" s="149">
        <f t="shared" si="13"/>
        <v>14616.000000000002</v>
      </c>
      <c r="Q103" s="279">
        <f t="shared" si="16"/>
        <v>2630.88</v>
      </c>
      <c r="R103" s="34"/>
      <c r="S103" s="463"/>
    </row>
    <row r="104" spans="1:19" s="49" customFormat="1" ht="25.5">
      <c r="A104" s="466"/>
      <c r="B104" s="58" t="s">
        <v>4084</v>
      </c>
      <c r="C104" s="791" t="s">
        <v>4124</v>
      </c>
      <c r="D104" s="48" t="s">
        <v>4</v>
      </c>
      <c r="E104" s="32">
        <v>6</v>
      </c>
      <c r="F104" s="56">
        <v>6.03</v>
      </c>
      <c r="G104" s="88">
        <v>900</v>
      </c>
      <c r="H104" s="88">
        <v>50</v>
      </c>
      <c r="I104" s="89">
        <v>2</v>
      </c>
      <c r="J104" s="83">
        <v>1631.7952</v>
      </c>
      <c r="K104" s="33"/>
      <c r="L104" s="77">
        <f t="shared" si="11"/>
        <v>1631.7952</v>
      </c>
      <c r="M104" s="289">
        <f t="shared" si="14"/>
        <v>2937.2313600000002</v>
      </c>
      <c r="N104" s="149">
        <f t="shared" si="15"/>
        <v>6853.5398400000004</v>
      </c>
      <c r="O104" s="149">
        <f t="shared" si="12"/>
        <v>9790.7711999999992</v>
      </c>
      <c r="P104" s="149">
        <f t="shared" si="13"/>
        <v>16317.952000000001</v>
      </c>
      <c r="Q104" s="279">
        <f t="shared" si="16"/>
        <v>2937.2313600000002</v>
      </c>
      <c r="R104" s="34"/>
      <c r="S104" s="463"/>
    </row>
    <row r="105" spans="1:19" s="49" customFormat="1" ht="25.5">
      <c r="A105" s="466"/>
      <c r="B105" s="58" t="s">
        <v>4085</v>
      </c>
      <c r="C105" s="791" t="s">
        <v>4125</v>
      </c>
      <c r="D105" s="48" t="s">
        <v>4</v>
      </c>
      <c r="E105" s="32">
        <v>6</v>
      </c>
      <c r="F105" s="56">
        <v>6.41</v>
      </c>
      <c r="G105" s="88">
        <v>1000</v>
      </c>
      <c r="H105" s="88">
        <v>50</v>
      </c>
      <c r="I105" s="89">
        <v>2</v>
      </c>
      <c r="J105" s="83">
        <v>1801.9903999999999</v>
      </c>
      <c r="K105" s="33"/>
      <c r="L105" s="77">
        <f t="shared" si="11"/>
        <v>1801.9903999999999</v>
      </c>
      <c r="M105" s="289">
        <f t="shared" si="14"/>
        <v>3243.5827199999999</v>
      </c>
      <c r="N105" s="149">
        <f t="shared" si="15"/>
        <v>7568.3596799999996</v>
      </c>
      <c r="O105" s="149">
        <f t="shared" si="12"/>
        <v>10811.9424</v>
      </c>
      <c r="P105" s="149">
        <f t="shared" si="13"/>
        <v>18019.903999999999</v>
      </c>
      <c r="Q105" s="279">
        <f t="shared" si="16"/>
        <v>3243.5827199999999</v>
      </c>
      <c r="R105" s="34"/>
      <c r="S105" s="463"/>
    </row>
    <row r="106" spans="1:19" s="49" customFormat="1" ht="25.5">
      <c r="A106" s="466"/>
      <c r="B106" s="822" t="s">
        <v>3905</v>
      </c>
      <c r="C106" s="81" t="s">
        <v>3930</v>
      </c>
      <c r="D106" s="48" t="s">
        <v>4</v>
      </c>
      <c r="E106" s="32">
        <v>6</v>
      </c>
      <c r="F106" s="80">
        <v>3.5933275000000005</v>
      </c>
      <c r="G106" s="88">
        <v>200</v>
      </c>
      <c r="H106" s="88">
        <v>60</v>
      </c>
      <c r="I106" s="89">
        <v>2</v>
      </c>
      <c r="J106" s="83">
        <v>913.0777599999999</v>
      </c>
      <c r="K106" s="33">
        <f>K101</f>
        <v>0</v>
      </c>
      <c r="L106" s="77">
        <f t="shared" si="11"/>
        <v>913.0777599999999</v>
      </c>
      <c r="M106" s="289">
        <f t="shared" si="14"/>
        <v>1643.5399679999998</v>
      </c>
      <c r="N106" s="149">
        <f t="shared" si="15"/>
        <v>3834.9265919999998</v>
      </c>
      <c r="O106" s="149">
        <f t="shared" si="12"/>
        <v>5478.4665599999989</v>
      </c>
      <c r="P106" s="149">
        <f t="shared" si="13"/>
        <v>9130.7775999999994</v>
      </c>
      <c r="Q106" s="279">
        <f t="shared" si="16"/>
        <v>1643.5399679999998</v>
      </c>
      <c r="R106" s="34"/>
      <c r="S106" s="463"/>
    </row>
    <row r="107" spans="1:19" s="49" customFormat="1" ht="25.5">
      <c r="A107" s="466"/>
      <c r="B107" s="822" t="s">
        <v>3906</v>
      </c>
      <c r="C107" s="81" t="s">
        <v>3931</v>
      </c>
      <c r="D107" s="48" t="s">
        <v>4</v>
      </c>
      <c r="E107" s="32">
        <v>6</v>
      </c>
      <c r="F107" s="80">
        <v>3.9276562500000001</v>
      </c>
      <c r="G107" s="88">
        <v>300</v>
      </c>
      <c r="H107" s="88">
        <v>60</v>
      </c>
      <c r="I107" s="89">
        <v>2</v>
      </c>
      <c r="J107" s="83">
        <v>994.92735999999991</v>
      </c>
      <c r="K107" s="33">
        <f t="shared" si="6"/>
        <v>0</v>
      </c>
      <c r="L107" s="77">
        <f t="shared" si="11"/>
        <v>994.92735999999991</v>
      </c>
      <c r="M107" s="289">
        <f t="shared" si="14"/>
        <v>1790.869248</v>
      </c>
      <c r="N107" s="149">
        <f t="shared" si="15"/>
        <v>4178.6949119999999</v>
      </c>
      <c r="O107" s="149">
        <f t="shared" si="12"/>
        <v>5969.5641599999999</v>
      </c>
      <c r="P107" s="149">
        <f t="shared" si="13"/>
        <v>9949.2735999999986</v>
      </c>
      <c r="Q107" s="279">
        <f t="shared" si="16"/>
        <v>1790.869248</v>
      </c>
      <c r="R107" s="34"/>
      <c r="S107" s="463"/>
    </row>
    <row r="108" spans="1:19" s="49" customFormat="1" ht="25.5">
      <c r="A108" s="466"/>
      <c r="B108" s="822" t="s">
        <v>3907</v>
      </c>
      <c r="C108" s="81" t="s">
        <v>3932</v>
      </c>
      <c r="D108" s="48" t="s">
        <v>4</v>
      </c>
      <c r="E108" s="32">
        <v>6</v>
      </c>
      <c r="F108" s="56">
        <v>4.2879200000000006</v>
      </c>
      <c r="G108" s="88">
        <v>400</v>
      </c>
      <c r="H108" s="88">
        <v>60</v>
      </c>
      <c r="I108" s="89">
        <v>2</v>
      </c>
      <c r="J108" s="83">
        <v>1082.2336</v>
      </c>
      <c r="K108" s="33">
        <f t="shared" si="6"/>
        <v>0</v>
      </c>
      <c r="L108" s="77">
        <f t="shared" si="11"/>
        <v>1082.2336</v>
      </c>
      <c r="M108" s="289">
        <f t="shared" si="14"/>
        <v>1948.0204800000001</v>
      </c>
      <c r="N108" s="149">
        <f t="shared" si="15"/>
        <v>4545.38112</v>
      </c>
      <c r="O108" s="149">
        <f t="shared" si="12"/>
        <v>6493.4016000000001</v>
      </c>
      <c r="P108" s="149">
        <f t="shared" si="13"/>
        <v>10822.335999999999</v>
      </c>
      <c r="Q108" s="279">
        <f t="shared" si="16"/>
        <v>1948.0204800000001</v>
      </c>
      <c r="R108" s="34"/>
      <c r="S108" s="463"/>
    </row>
    <row r="109" spans="1:19" s="49" customFormat="1" ht="25.5">
      <c r="A109" s="466"/>
      <c r="B109" s="822" t="s">
        <v>3908</v>
      </c>
      <c r="C109" s="81" t="s">
        <v>3933</v>
      </c>
      <c r="D109" s="48" t="s">
        <v>4</v>
      </c>
      <c r="E109" s="32">
        <v>6</v>
      </c>
      <c r="F109" s="56">
        <v>4.6405362500000011</v>
      </c>
      <c r="G109" s="88">
        <v>500</v>
      </c>
      <c r="H109" s="88">
        <v>60</v>
      </c>
      <c r="I109" s="89">
        <v>2</v>
      </c>
      <c r="J109" s="83">
        <v>1164.0832</v>
      </c>
      <c r="K109" s="33">
        <f t="shared" si="6"/>
        <v>0</v>
      </c>
      <c r="L109" s="77">
        <f t="shared" si="11"/>
        <v>1164.0832</v>
      </c>
      <c r="M109" s="289">
        <f t="shared" si="14"/>
        <v>2095.3497600000001</v>
      </c>
      <c r="N109" s="149">
        <f t="shared" si="15"/>
        <v>4889.1494400000001</v>
      </c>
      <c r="O109" s="149">
        <f t="shared" si="12"/>
        <v>6984.4992000000002</v>
      </c>
      <c r="P109" s="149">
        <f t="shared" si="13"/>
        <v>11640.832</v>
      </c>
      <c r="Q109" s="279">
        <f t="shared" si="16"/>
        <v>2095.3497600000001</v>
      </c>
      <c r="R109" s="34"/>
      <c r="S109" s="463"/>
    </row>
    <row r="110" spans="1:19" s="49" customFormat="1" ht="25.5">
      <c r="A110" s="466"/>
      <c r="B110" s="822" t="s">
        <v>3909</v>
      </c>
      <c r="C110" s="81" t="s">
        <v>3934</v>
      </c>
      <c r="D110" s="48" t="s">
        <v>4</v>
      </c>
      <c r="E110" s="32">
        <v>6</v>
      </c>
      <c r="F110" s="56">
        <v>5.0343825000000004</v>
      </c>
      <c r="G110" s="88">
        <v>600</v>
      </c>
      <c r="H110" s="88">
        <v>60</v>
      </c>
      <c r="I110" s="89">
        <v>2</v>
      </c>
      <c r="J110" s="83">
        <v>1249.5705600000001</v>
      </c>
      <c r="K110" s="33">
        <f t="shared" si="6"/>
        <v>0</v>
      </c>
      <c r="L110" s="77">
        <f t="shared" si="11"/>
        <v>1249.5705600000001</v>
      </c>
      <c r="M110" s="289">
        <f t="shared" si="14"/>
        <v>2249.2270080000003</v>
      </c>
      <c r="N110" s="149">
        <f t="shared" si="15"/>
        <v>5248.1963520000008</v>
      </c>
      <c r="O110" s="149">
        <f t="shared" si="12"/>
        <v>7497.4233600000007</v>
      </c>
      <c r="P110" s="149">
        <f t="shared" si="13"/>
        <v>12495.705600000001</v>
      </c>
      <c r="Q110" s="279">
        <f t="shared" si="16"/>
        <v>2249.2270080000003</v>
      </c>
      <c r="R110" s="34"/>
      <c r="S110" s="463"/>
    </row>
    <row r="111" spans="1:19" s="49" customFormat="1" ht="25.5">
      <c r="A111" s="466"/>
      <c r="B111" s="58" t="s">
        <v>4086</v>
      </c>
      <c r="C111" s="791" t="s">
        <v>4126</v>
      </c>
      <c r="D111" s="48" t="s">
        <v>4</v>
      </c>
      <c r="E111" s="32">
        <v>6</v>
      </c>
      <c r="F111" s="56">
        <v>5.42</v>
      </c>
      <c r="G111" s="88">
        <v>700</v>
      </c>
      <c r="H111" s="88">
        <v>60</v>
      </c>
      <c r="I111" s="89">
        <v>2</v>
      </c>
      <c r="J111" s="83">
        <v>1413.5296000000001</v>
      </c>
      <c r="K111" s="33"/>
      <c r="L111" s="77">
        <f t="shared" si="11"/>
        <v>1413.5296000000001</v>
      </c>
      <c r="M111" s="289">
        <f t="shared" si="14"/>
        <v>2544.3532800000003</v>
      </c>
      <c r="N111" s="149">
        <f t="shared" si="15"/>
        <v>5936.8243200000006</v>
      </c>
      <c r="O111" s="149">
        <f t="shared" si="12"/>
        <v>8481.1776000000009</v>
      </c>
      <c r="P111" s="149">
        <f t="shared" si="13"/>
        <v>14135.296</v>
      </c>
      <c r="Q111" s="279">
        <f t="shared" si="16"/>
        <v>2544.3532800000003</v>
      </c>
      <c r="R111" s="34"/>
      <c r="S111" s="463"/>
    </row>
    <row r="112" spans="1:19" s="49" customFormat="1" ht="25.5">
      <c r="A112" s="466"/>
      <c r="B112" s="58" t="s">
        <v>4087</v>
      </c>
      <c r="C112" s="791" t="s">
        <v>4127</v>
      </c>
      <c r="D112" s="48" t="s">
        <v>4</v>
      </c>
      <c r="E112" s="32">
        <v>6</v>
      </c>
      <c r="F112" s="56">
        <v>5.81</v>
      </c>
      <c r="G112" s="88">
        <v>800</v>
      </c>
      <c r="H112" s="88">
        <v>60</v>
      </c>
      <c r="I112" s="89">
        <v>2</v>
      </c>
      <c r="J112" s="83">
        <v>1578.528</v>
      </c>
      <c r="K112" s="33"/>
      <c r="L112" s="77">
        <f t="shared" si="11"/>
        <v>1578.528</v>
      </c>
      <c r="M112" s="289">
        <f t="shared" si="14"/>
        <v>2841.3504000000003</v>
      </c>
      <c r="N112" s="149">
        <f t="shared" si="15"/>
        <v>6629.8176000000003</v>
      </c>
      <c r="O112" s="149">
        <f t="shared" si="12"/>
        <v>9471.1679999999997</v>
      </c>
      <c r="P112" s="149">
        <f t="shared" si="13"/>
        <v>15785.28</v>
      </c>
      <c r="Q112" s="279">
        <f t="shared" si="16"/>
        <v>2841.3504000000003</v>
      </c>
      <c r="R112" s="34"/>
      <c r="S112" s="463"/>
    </row>
    <row r="113" spans="1:19" s="49" customFormat="1" ht="25.5">
      <c r="A113" s="466"/>
      <c r="B113" s="58" t="s">
        <v>4088</v>
      </c>
      <c r="C113" s="791" t="s">
        <v>4128</v>
      </c>
      <c r="D113" s="48" t="s">
        <v>4</v>
      </c>
      <c r="E113" s="32">
        <v>6</v>
      </c>
      <c r="F113" s="56">
        <v>6.2</v>
      </c>
      <c r="G113" s="88">
        <v>900</v>
      </c>
      <c r="H113" s="88">
        <v>60</v>
      </c>
      <c r="I113" s="89">
        <v>2</v>
      </c>
      <c r="J113" s="83">
        <v>1743.5264000000002</v>
      </c>
      <c r="K113" s="33"/>
      <c r="L113" s="77">
        <f t="shared" si="11"/>
        <v>1743.5264000000002</v>
      </c>
      <c r="M113" s="289">
        <f t="shared" si="14"/>
        <v>3138.3475200000003</v>
      </c>
      <c r="N113" s="149">
        <f t="shared" si="15"/>
        <v>7322.8108800000009</v>
      </c>
      <c r="O113" s="149">
        <f t="shared" si="12"/>
        <v>10461.1584</v>
      </c>
      <c r="P113" s="149">
        <f t="shared" si="13"/>
        <v>17435.264000000003</v>
      </c>
      <c r="Q113" s="279">
        <f t="shared" si="16"/>
        <v>3138.3475200000003</v>
      </c>
      <c r="R113" s="34"/>
      <c r="S113" s="463"/>
    </row>
    <row r="114" spans="1:19" s="49" customFormat="1" ht="25.5">
      <c r="A114" s="466"/>
      <c r="B114" s="58" t="s">
        <v>4089</v>
      </c>
      <c r="C114" s="791" t="s">
        <v>4129</v>
      </c>
      <c r="D114" s="48" t="s">
        <v>4</v>
      </c>
      <c r="E114" s="32">
        <v>6</v>
      </c>
      <c r="F114" s="56">
        <v>6.59</v>
      </c>
      <c r="G114" s="88">
        <v>1000</v>
      </c>
      <c r="H114" s="88">
        <v>60</v>
      </c>
      <c r="I114" s="89">
        <v>2</v>
      </c>
      <c r="J114" s="83">
        <v>1908.5248000000001</v>
      </c>
      <c r="K114" s="33"/>
      <c r="L114" s="77">
        <f t="shared" si="11"/>
        <v>1908.5248000000001</v>
      </c>
      <c r="M114" s="289">
        <f t="shared" si="14"/>
        <v>3435.3446400000003</v>
      </c>
      <c r="N114" s="149">
        <f t="shared" si="15"/>
        <v>8015.8041600000006</v>
      </c>
      <c r="O114" s="149">
        <f t="shared" si="12"/>
        <v>11451.148800000001</v>
      </c>
      <c r="P114" s="149">
        <f t="shared" si="13"/>
        <v>19085.248</v>
      </c>
      <c r="Q114" s="279">
        <f t="shared" si="16"/>
        <v>3435.3446400000003</v>
      </c>
      <c r="R114" s="34"/>
      <c r="S114" s="463"/>
    </row>
    <row r="115" spans="1:19" s="49" customFormat="1" ht="25.5">
      <c r="A115" s="466"/>
      <c r="B115" s="822" t="s">
        <v>3910</v>
      </c>
      <c r="C115" s="81" t="s">
        <v>3935</v>
      </c>
      <c r="D115" s="48" t="s">
        <v>4</v>
      </c>
      <c r="E115" s="32">
        <v>6</v>
      </c>
      <c r="F115" s="80">
        <v>4.1323266250000001</v>
      </c>
      <c r="G115" s="88">
        <v>200</v>
      </c>
      <c r="H115" s="88">
        <v>80</v>
      </c>
      <c r="I115" s="89">
        <v>2</v>
      </c>
      <c r="J115" s="83">
        <v>1040.3993600000001</v>
      </c>
      <c r="K115" s="33">
        <f>K110</f>
        <v>0</v>
      </c>
      <c r="L115" s="77">
        <f t="shared" si="11"/>
        <v>1040.3993600000001</v>
      </c>
      <c r="M115" s="289">
        <f t="shared" si="14"/>
        <v>1872.7188480000002</v>
      </c>
      <c r="N115" s="149">
        <f t="shared" si="15"/>
        <v>4369.6773120000007</v>
      </c>
      <c r="O115" s="149">
        <f t="shared" si="12"/>
        <v>6242.3961600000002</v>
      </c>
      <c r="P115" s="149">
        <f t="shared" si="13"/>
        <v>10403.993600000002</v>
      </c>
      <c r="Q115" s="279">
        <f t="shared" si="16"/>
        <v>1872.7188480000002</v>
      </c>
      <c r="R115" s="34"/>
      <c r="S115" s="463"/>
    </row>
    <row r="116" spans="1:19" s="49" customFormat="1" ht="25.5">
      <c r="A116" s="466"/>
      <c r="B116" s="822" t="s">
        <v>3911</v>
      </c>
      <c r="C116" s="81" t="s">
        <v>3936</v>
      </c>
      <c r="D116" s="48" t="s">
        <v>4</v>
      </c>
      <c r="E116" s="32">
        <v>6</v>
      </c>
      <c r="F116" s="80">
        <v>4.3204218750000001</v>
      </c>
      <c r="G116" s="88">
        <v>300</v>
      </c>
      <c r="H116" s="88">
        <v>80</v>
      </c>
      <c r="I116" s="89">
        <v>2</v>
      </c>
      <c r="J116" s="83">
        <v>1122.2489599999999</v>
      </c>
      <c r="K116" s="33">
        <f t="shared" si="6"/>
        <v>0</v>
      </c>
      <c r="L116" s="77">
        <f t="shared" si="11"/>
        <v>1122.2489599999999</v>
      </c>
      <c r="M116" s="289">
        <f t="shared" si="14"/>
        <v>2020.0481279999999</v>
      </c>
      <c r="N116" s="149">
        <f t="shared" si="15"/>
        <v>4713.4456319999999</v>
      </c>
      <c r="O116" s="149">
        <f t="shared" si="12"/>
        <v>6733.4937599999994</v>
      </c>
      <c r="P116" s="149">
        <f t="shared" si="13"/>
        <v>11222.489599999999</v>
      </c>
      <c r="Q116" s="279">
        <f t="shared" si="16"/>
        <v>2020.0481279999999</v>
      </c>
      <c r="R116" s="34"/>
      <c r="S116" s="463"/>
    </row>
    <row r="117" spans="1:19" s="49" customFormat="1" ht="25.5">
      <c r="A117" s="466"/>
      <c r="B117" s="822" t="s">
        <v>3912</v>
      </c>
      <c r="C117" s="81" t="s">
        <v>3937</v>
      </c>
      <c r="D117" s="48" t="s">
        <v>4</v>
      </c>
      <c r="E117" s="32">
        <v>6</v>
      </c>
      <c r="F117" s="56">
        <v>4.6309536000000007</v>
      </c>
      <c r="G117" s="88">
        <v>400</v>
      </c>
      <c r="H117" s="88">
        <v>80</v>
      </c>
      <c r="I117" s="89">
        <v>2</v>
      </c>
      <c r="J117" s="83">
        <v>1209.5552</v>
      </c>
      <c r="K117" s="33">
        <f t="shared" si="6"/>
        <v>0</v>
      </c>
      <c r="L117" s="77">
        <f t="shared" si="11"/>
        <v>1209.5552</v>
      </c>
      <c r="M117" s="289">
        <f t="shared" si="14"/>
        <v>2177.1993600000001</v>
      </c>
      <c r="N117" s="149">
        <f t="shared" si="15"/>
        <v>5080.13184</v>
      </c>
      <c r="O117" s="149">
        <f t="shared" si="12"/>
        <v>7257.3312000000005</v>
      </c>
      <c r="P117" s="149">
        <f t="shared" si="13"/>
        <v>12095.552</v>
      </c>
      <c r="Q117" s="279">
        <f t="shared" si="16"/>
        <v>2177.1993600000001</v>
      </c>
      <c r="R117" s="34"/>
      <c r="S117" s="463"/>
    </row>
    <row r="118" spans="1:19" s="49" customFormat="1" ht="25.5">
      <c r="A118" s="466"/>
      <c r="B118" s="822" t="s">
        <v>3913</v>
      </c>
      <c r="C118" s="81" t="s">
        <v>3938</v>
      </c>
      <c r="D118" s="48" t="s">
        <v>4</v>
      </c>
      <c r="E118" s="32">
        <v>6</v>
      </c>
      <c r="F118" s="56">
        <v>4.918968425000001</v>
      </c>
      <c r="G118" s="88">
        <v>500</v>
      </c>
      <c r="H118" s="88">
        <v>80</v>
      </c>
      <c r="I118" s="89">
        <v>2</v>
      </c>
      <c r="J118" s="83">
        <v>1291.4047999999998</v>
      </c>
      <c r="K118" s="33">
        <f t="shared" si="6"/>
        <v>0</v>
      </c>
      <c r="L118" s="77">
        <f t="shared" si="11"/>
        <v>1291.4047999999998</v>
      </c>
      <c r="M118" s="289">
        <f t="shared" si="14"/>
        <v>2324.5286399999995</v>
      </c>
      <c r="N118" s="149">
        <f t="shared" si="15"/>
        <v>5423.9001599999992</v>
      </c>
      <c r="O118" s="149">
        <f t="shared" si="12"/>
        <v>7748.4287999999988</v>
      </c>
      <c r="P118" s="149">
        <f t="shared" si="13"/>
        <v>12914.047999999999</v>
      </c>
      <c r="Q118" s="279">
        <f t="shared" si="16"/>
        <v>2324.5286399999995</v>
      </c>
      <c r="R118" s="34"/>
      <c r="S118" s="463"/>
    </row>
    <row r="119" spans="1:19" s="49" customFormat="1" ht="25.5">
      <c r="A119" s="466"/>
      <c r="B119" s="822" t="s">
        <v>3914</v>
      </c>
      <c r="C119" s="81" t="s">
        <v>3939</v>
      </c>
      <c r="D119" s="48" t="s">
        <v>4</v>
      </c>
      <c r="E119" s="32">
        <v>6</v>
      </c>
      <c r="F119" s="56">
        <v>5.2861016250000006</v>
      </c>
      <c r="G119" s="88">
        <v>600</v>
      </c>
      <c r="H119" s="88">
        <v>80</v>
      </c>
      <c r="I119" s="89">
        <v>2</v>
      </c>
      <c r="J119" s="83">
        <v>1376.8921600000001</v>
      </c>
      <c r="K119" s="33">
        <f t="shared" si="6"/>
        <v>0</v>
      </c>
      <c r="L119" s="77">
        <f t="shared" si="11"/>
        <v>1376.8921600000001</v>
      </c>
      <c r="M119" s="289">
        <f t="shared" si="14"/>
        <v>2478.4058880000002</v>
      </c>
      <c r="N119" s="149">
        <f t="shared" si="15"/>
        <v>5782.9470720000008</v>
      </c>
      <c r="O119" s="149">
        <f t="shared" si="12"/>
        <v>8261.3529600000002</v>
      </c>
      <c r="P119" s="149">
        <f t="shared" si="13"/>
        <v>13768.921600000001</v>
      </c>
      <c r="Q119" s="279">
        <f t="shared" si="16"/>
        <v>2478.4058880000002</v>
      </c>
      <c r="R119" s="34"/>
      <c r="S119" s="463"/>
    </row>
    <row r="120" spans="1:19" s="49" customFormat="1" ht="25.5">
      <c r="A120" s="466"/>
      <c r="B120" s="58" t="s">
        <v>4090</v>
      </c>
      <c r="C120" s="791" t="s">
        <v>4130</v>
      </c>
      <c r="D120" s="48" t="s">
        <v>4</v>
      </c>
      <c r="E120" s="32">
        <v>6</v>
      </c>
      <c r="F120" s="56">
        <v>5.66</v>
      </c>
      <c r="G120" s="88">
        <v>700</v>
      </c>
      <c r="H120" s="88">
        <v>80</v>
      </c>
      <c r="I120" s="89">
        <v>2</v>
      </c>
      <c r="J120" s="83">
        <v>1544.7488000000001</v>
      </c>
      <c r="K120" s="33"/>
      <c r="L120" s="77">
        <f t="shared" si="11"/>
        <v>1544.7488000000001</v>
      </c>
      <c r="M120" s="289">
        <f t="shared" si="14"/>
        <v>2780.5478400000002</v>
      </c>
      <c r="N120" s="149">
        <f t="shared" si="15"/>
        <v>6487.9449600000007</v>
      </c>
      <c r="O120" s="149">
        <f t="shared" si="12"/>
        <v>9268.4928</v>
      </c>
      <c r="P120" s="149">
        <f t="shared" si="13"/>
        <v>15447.488000000001</v>
      </c>
      <c r="Q120" s="279">
        <f t="shared" si="16"/>
        <v>2780.5478400000002</v>
      </c>
      <c r="R120" s="34"/>
      <c r="S120" s="463"/>
    </row>
    <row r="121" spans="1:19" s="49" customFormat="1" ht="25.5">
      <c r="A121" s="466"/>
      <c r="B121" s="58" t="s">
        <v>4091</v>
      </c>
      <c r="C121" s="791" t="s">
        <v>4131</v>
      </c>
      <c r="D121" s="48" t="s">
        <v>4</v>
      </c>
      <c r="E121" s="32">
        <v>6</v>
      </c>
      <c r="F121" s="56">
        <v>6.03</v>
      </c>
      <c r="G121" s="88">
        <v>800</v>
      </c>
      <c r="H121" s="88">
        <v>80</v>
      </c>
      <c r="I121" s="89">
        <v>2</v>
      </c>
      <c r="J121" s="83">
        <v>1713.6448</v>
      </c>
      <c r="K121" s="33"/>
      <c r="L121" s="77">
        <f t="shared" si="11"/>
        <v>1713.6448</v>
      </c>
      <c r="M121" s="289">
        <f t="shared" si="14"/>
        <v>3084.5606400000001</v>
      </c>
      <c r="N121" s="149">
        <f t="shared" si="15"/>
        <v>7197.3081600000005</v>
      </c>
      <c r="O121" s="149">
        <f t="shared" si="12"/>
        <v>10281.8688</v>
      </c>
      <c r="P121" s="149">
        <f t="shared" si="13"/>
        <v>17136.448</v>
      </c>
      <c r="Q121" s="279">
        <f t="shared" si="16"/>
        <v>3084.5606400000001</v>
      </c>
      <c r="R121" s="34"/>
      <c r="S121" s="463"/>
    </row>
    <row r="122" spans="1:19" s="49" customFormat="1" ht="25.5">
      <c r="A122" s="466"/>
      <c r="B122" s="58" t="s">
        <v>4092</v>
      </c>
      <c r="C122" s="791" t="s">
        <v>4132</v>
      </c>
      <c r="D122" s="48" t="s">
        <v>4</v>
      </c>
      <c r="E122" s="32">
        <v>6</v>
      </c>
      <c r="F122" s="56">
        <v>6.4</v>
      </c>
      <c r="G122" s="88">
        <v>900</v>
      </c>
      <c r="H122" s="88">
        <v>80</v>
      </c>
      <c r="I122" s="89">
        <v>2</v>
      </c>
      <c r="J122" s="83">
        <v>1882.5408</v>
      </c>
      <c r="K122" s="33"/>
      <c r="L122" s="77">
        <f t="shared" si="11"/>
        <v>1882.5408</v>
      </c>
      <c r="M122" s="289">
        <f t="shared" si="14"/>
        <v>3388.5734400000001</v>
      </c>
      <c r="N122" s="149">
        <f t="shared" si="15"/>
        <v>7906.6713600000003</v>
      </c>
      <c r="O122" s="149">
        <f t="shared" si="12"/>
        <v>11295.2448</v>
      </c>
      <c r="P122" s="149">
        <f t="shared" si="13"/>
        <v>18825.407999999999</v>
      </c>
      <c r="Q122" s="279">
        <f t="shared" si="16"/>
        <v>3388.5734400000001</v>
      </c>
      <c r="R122" s="34"/>
      <c r="S122" s="463"/>
    </row>
    <row r="123" spans="1:19" s="49" customFormat="1" ht="25.5">
      <c r="A123" s="466"/>
      <c r="B123" s="58" t="s">
        <v>4093</v>
      </c>
      <c r="C123" s="791" t="s">
        <v>4133</v>
      </c>
      <c r="D123" s="48" t="s">
        <v>4</v>
      </c>
      <c r="E123" s="32">
        <v>6</v>
      </c>
      <c r="F123" s="56">
        <v>6.77</v>
      </c>
      <c r="G123" s="88">
        <v>1000</v>
      </c>
      <c r="H123" s="88">
        <v>80</v>
      </c>
      <c r="I123" s="89">
        <v>2</v>
      </c>
      <c r="J123" s="83">
        <v>2051.4367999999999</v>
      </c>
      <c r="K123" s="33"/>
      <c r="L123" s="77">
        <f t="shared" si="11"/>
        <v>2051.4367999999999</v>
      </c>
      <c r="M123" s="289">
        <f t="shared" si="14"/>
        <v>3692.5862400000001</v>
      </c>
      <c r="N123" s="149">
        <f t="shared" si="15"/>
        <v>8616.0345600000001</v>
      </c>
      <c r="O123" s="149">
        <f t="shared" si="12"/>
        <v>12308.620800000001</v>
      </c>
      <c r="P123" s="149">
        <f t="shared" si="13"/>
        <v>20514.367999999999</v>
      </c>
      <c r="Q123" s="279">
        <f t="shared" si="16"/>
        <v>3692.5862400000001</v>
      </c>
      <c r="R123" s="34"/>
      <c r="S123" s="463"/>
    </row>
    <row r="124" spans="1:19" s="49" customFormat="1" ht="25.5">
      <c r="A124" s="466"/>
      <c r="B124" s="58" t="s">
        <v>3915</v>
      </c>
      <c r="C124" s="791" t="s">
        <v>3940</v>
      </c>
      <c r="D124" s="48" t="s">
        <v>4</v>
      </c>
      <c r="E124" s="32">
        <v>6</v>
      </c>
      <c r="F124" s="56">
        <v>4.9875000000000007</v>
      </c>
      <c r="G124" s="88">
        <v>200</v>
      </c>
      <c r="H124" s="88">
        <v>100</v>
      </c>
      <c r="I124" s="89">
        <v>2</v>
      </c>
      <c r="J124" s="83">
        <v>1209.5552</v>
      </c>
      <c r="K124" s="33">
        <f>K119</f>
        <v>0</v>
      </c>
      <c r="L124" s="77">
        <f t="shared" si="11"/>
        <v>1209.5552</v>
      </c>
      <c r="M124" s="289">
        <f t="shared" si="14"/>
        <v>2177.1993600000001</v>
      </c>
      <c r="N124" s="149">
        <f t="shared" si="15"/>
        <v>5080.13184</v>
      </c>
      <c r="O124" s="149">
        <f t="shared" si="12"/>
        <v>7257.3312000000005</v>
      </c>
      <c r="P124" s="149">
        <f t="shared" si="13"/>
        <v>12095.552</v>
      </c>
      <c r="Q124" s="279">
        <f t="shared" si="16"/>
        <v>2177.1993600000001</v>
      </c>
      <c r="R124" s="34"/>
      <c r="S124" s="463"/>
    </row>
    <row r="125" spans="1:19" s="49" customFormat="1" ht="25.5">
      <c r="A125" s="466"/>
      <c r="B125" s="58" t="s">
        <v>3916</v>
      </c>
      <c r="C125" s="791" t="s">
        <v>3941</v>
      </c>
      <c r="D125" s="48" t="s">
        <v>4</v>
      </c>
      <c r="E125" s="32">
        <v>6</v>
      </c>
      <c r="F125" s="56">
        <v>5.3698749999999995</v>
      </c>
      <c r="G125" s="88">
        <v>300</v>
      </c>
      <c r="H125" s="88">
        <v>100</v>
      </c>
      <c r="I125" s="89">
        <v>2</v>
      </c>
      <c r="J125" s="83">
        <v>1291.4047999999998</v>
      </c>
      <c r="K125" s="33">
        <f t="shared" ref="K125:K182" si="17">K124</f>
        <v>0</v>
      </c>
      <c r="L125" s="77">
        <f t="shared" si="11"/>
        <v>1291.4047999999998</v>
      </c>
      <c r="M125" s="289">
        <f t="shared" si="14"/>
        <v>2324.5286399999995</v>
      </c>
      <c r="N125" s="149">
        <f t="shared" si="15"/>
        <v>5423.9001599999992</v>
      </c>
      <c r="O125" s="149">
        <f t="shared" si="12"/>
        <v>7748.4287999999988</v>
      </c>
      <c r="P125" s="149">
        <f t="shared" si="13"/>
        <v>12914.047999999999</v>
      </c>
      <c r="Q125" s="279">
        <f t="shared" si="16"/>
        <v>2324.5286399999995</v>
      </c>
      <c r="R125" s="34"/>
      <c r="S125" s="463"/>
    </row>
    <row r="126" spans="1:19" s="49" customFormat="1" ht="25.5">
      <c r="A126" s="466"/>
      <c r="B126" s="58" t="s">
        <v>3917</v>
      </c>
      <c r="C126" s="791" t="s">
        <v>3942</v>
      </c>
      <c r="D126" s="48" t="s">
        <v>4</v>
      </c>
      <c r="E126" s="32">
        <v>6</v>
      </c>
      <c r="F126" s="56">
        <v>5.752250000000001</v>
      </c>
      <c r="G126" s="88">
        <v>400</v>
      </c>
      <c r="H126" s="88">
        <v>100</v>
      </c>
      <c r="I126" s="89">
        <v>2</v>
      </c>
      <c r="J126" s="83">
        <v>1376.8921600000001</v>
      </c>
      <c r="K126" s="33">
        <f t="shared" si="17"/>
        <v>0</v>
      </c>
      <c r="L126" s="77">
        <f t="shared" si="11"/>
        <v>1376.8921600000001</v>
      </c>
      <c r="M126" s="289">
        <f t="shared" si="14"/>
        <v>2478.4058880000002</v>
      </c>
      <c r="N126" s="149">
        <f t="shared" si="15"/>
        <v>5782.9470720000008</v>
      </c>
      <c r="O126" s="149">
        <f t="shared" si="12"/>
        <v>8261.3529600000002</v>
      </c>
      <c r="P126" s="149">
        <f t="shared" si="13"/>
        <v>13768.921600000001</v>
      </c>
      <c r="Q126" s="279">
        <f t="shared" si="16"/>
        <v>2478.4058880000002</v>
      </c>
      <c r="R126" s="34"/>
      <c r="S126" s="463"/>
    </row>
    <row r="127" spans="1:19" s="49" customFormat="1" ht="25.5">
      <c r="A127" s="466"/>
      <c r="B127" s="58" t="s">
        <v>3918</v>
      </c>
      <c r="C127" s="791" t="s">
        <v>3943</v>
      </c>
      <c r="D127" s="48" t="s">
        <v>4</v>
      </c>
      <c r="E127" s="32">
        <v>6</v>
      </c>
      <c r="F127" s="56">
        <v>6.1346249999999998</v>
      </c>
      <c r="G127" s="88">
        <v>500</v>
      </c>
      <c r="H127" s="88">
        <v>100</v>
      </c>
      <c r="I127" s="89">
        <v>2</v>
      </c>
      <c r="J127" s="83">
        <v>1460.5606399999997</v>
      </c>
      <c r="K127" s="33">
        <f t="shared" si="17"/>
        <v>0</v>
      </c>
      <c r="L127" s="77">
        <f t="shared" si="11"/>
        <v>1460.5606399999997</v>
      </c>
      <c r="M127" s="289">
        <f t="shared" si="14"/>
        <v>2629.0091519999996</v>
      </c>
      <c r="N127" s="149">
        <f t="shared" si="15"/>
        <v>6134.3546879999985</v>
      </c>
      <c r="O127" s="149">
        <f t="shared" si="12"/>
        <v>8763.3638399999982</v>
      </c>
      <c r="P127" s="149">
        <f t="shared" si="13"/>
        <v>14605.606399999997</v>
      </c>
      <c r="Q127" s="279">
        <f t="shared" si="16"/>
        <v>2629.0091519999996</v>
      </c>
      <c r="R127" s="34"/>
      <c r="S127" s="463"/>
    </row>
    <row r="128" spans="1:19" s="49" customFormat="1" ht="25.5">
      <c r="A128" s="466"/>
      <c r="B128" s="58" t="s">
        <v>3919</v>
      </c>
      <c r="C128" s="791" t="s">
        <v>3944</v>
      </c>
      <c r="D128" s="48" t="s">
        <v>4</v>
      </c>
      <c r="E128" s="32">
        <v>6</v>
      </c>
      <c r="F128" s="56">
        <v>6.5170000000000012</v>
      </c>
      <c r="G128" s="88">
        <v>600</v>
      </c>
      <c r="H128" s="88">
        <v>100</v>
      </c>
      <c r="I128" s="89">
        <v>2</v>
      </c>
      <c r="J128" s="83">
        <v>1546.048</v>
      </c>
      <c r="K128" s="33">
        <f t="shared" si="17"/>
        <v>0</v>
      </c>
      <c r="L128" s="77">
        <f t="shared" si="11"/>
        <v>1546.048</v>
      </c>
      <c r="M128" s="289">
        <f t="shared" si="14"/>
        <v>2782.8863999999999</v>
      </c>
      <c r="N128" s="149">
        <f t="shared" si="15"/>
        <v>6493.4016000000001</v>
      </c>
      <c r="O128" s="149">
        <f t="shared" si="12"/>
        <v>9276.2880000000005</v>
      </c>
      <c r="P128" s="149">
        <f t="shared" si="13"/>
        <v>15460.48</v>
      </c>
      <c r="Q128" s="279">
        <f t="shared" si="16"/>
        <v>2782.8863999999999</v>
      </c>
      <c r="R128" s="34"/>
      <c r="S128" s="463"/>
    </row>
    <row r="129" spans="1:19" s="49" customFormat="1" ht="25.5">
      <c r="A129" s="466"/>
      <c r="B129" s="58" t="s">
        <v>4094</v>
      </c>
      <c r="C129" s="791" t="s">
        <v>4134</v>
      </c>
      <c r="D129" s="48" t="s">
        <v>4</v>
      </c>
      <c r="E129" s="32">
        <v>6</v>
      </c>
      <c r="F129" s="56">
        <v>6.91</v>
      </c>
      <c r="G129" s="88">
        <v>700</v>
      </c>
      <c r="H129" s="88">
        <v>100</v>
      </c>
      <c r="I129" s="89">
        <v>2</v>
      </c>
      <c r="J129" s="83">
        <v>1717.5424</v>
      </c>
      <c r="K129" s="33"/>
      <c r="L129" s="77">
        <f t="shared" si="11"/>
        <v>1717.5424</v>
      </c>
      <c r="M129" s="289">
        <f t="shared" si="14"/>
        <v>3091.5763200000001</v>
      </c>
      <c r="N129" s="149">
        <f t="shared" si="15"/>
        <v>7213.6780800000006</v>
      </c>
      <c r="O129" s="149">
        <f t="shared" si="12"/>
        <v>10305.2544</v>
      </c>
      <c r="P129" s="149">
        <f t="shared" si="13"/>
        <v>17175.423999999999</v>
      </c>
      <c r="Q129" s="279">
        <f t="shared" si="16"/>
        <v>3091.5763200000001</v>
      </c>
      <c r="R129" s="34"/>
      <c r="S129" s="463"/>
    </row>
    <row r="130" spans="1:19" s="49" customFormat="1" ht="25.5">
      <c r="A130" s="466"/>
      <c r="B130" s="58" t="s">
        <v>4095</v>
      </c>
      <c r="C130" s="791" t="s">
        <v>4135</v>
      </c>
      <c r="D130" s="48" t="s">
        <v>4</v>
      </c>
      <c r="E130" s="32">
        <v>6</v>
      </c>
      <c r="F130" s="56">
        <v>7.3</v>
      </c>
      <c r="G130" s="88">
        <v>800</v>
      </c>
      <c r="H130" s="88">
        <v>100</v>
      </c>
      <c r="I130" s="89">
        <v>2</v>
      </c>
      <c r="J130" s="83">
        <v>1889.0368000000001</v>
      </c>
      <c r="K130" s="33"/>
      <c r="L130" s="77">
        <f t="shared" si="11"/>
        <v>1889.0368000000001</v>
      </c>
      <c r="M130" s="289">
        <f t="shared" si="14"/>
        <v>3400.2662400000004</v>
      </c>
      <c r="N130" s="149">
        <f t="shared" si="15"/>
        <v>7933.954560000001</v>
      </c>
      <c r="O130" s="149">
        <f t="shared" si="12"/>
        <v>11334.220800000001</v>
      </c>
      <c r="P130" s="149">
        <f t="shared" si="13"/>
        <v>18890.368000000002</v>
      </c>
      <c r="Q130" s="279">
        <f t="shared" si="16"/>
        <v>3400.2662400000004</v>
      </c>
      <c r="R130" s="34"/>
      <c r="S130" s="463"/>
    </row>
    <row r="131" spans="1:19" s="49" customFormat="1" ht="25.5">
      <c r="A131" s="466"/>
      <c r="B131" s="58" t="s">
        <v>4096</v>
      </c>
      <c r="C131" s="791" t="s">
        <v>4136</v>
      </c>
      <c r="D131" s="48" t="s">
        <v>4</v>
      </c>
      <c r="E131" s="32">
        <v>6</v>
      </c>
      <c r="F131" s="56">
        <v>7.69</v>
      </c>
      <c r="G131" s="88">
        <v>900</v>
      </c>
      <c r="H131" s="88">
        <v>100</v>
      </c>
      <c r="I131" s="89">
        <v>2</v>
      </c>
      <c r="J131" s="83">
        <v>2060.5311999999999</v>
      </c>
      <c r="K131" s="33"/>
      <c r="L131" s="77">
        <f t="shared" si="11"/>
        <v>2060.5311999999999</v>
      </c>
      <c r="M131" s="289">
        <f t="shared" si="14"/>
        <v>3708.9561599999997</v>
      </c>
      <c r="N131" s="149">
        <f t="shared" si="15"/>
        <v>8654.2310400000006</v>
      </c>
      <c r="O131" s="149">
        <f t="shared" si="12"/>
        <v>12363.1872</v>
      </c>
      <c r="P131" s="149">
        <f t="shared" si="13"/>
        <v>20605.311999999998</v>
      </c>
      <c r="Q131" s="279">
        <f t="shared" si="16"/>
        <v>3708.9561599999997</v>
      </c>
      <c r="R131" s="34"/>
      <c r="S131" s="463"/>
    </row>
    <row r="132" spans="1:19" s="49" customFormat="1" ht="25.5">
      <c r="A132" s="466"/>
      <c r="B132" s="58" t="s">
        <v>4097</v>
      </c>
      <c r="C132" s="791" t="s">
        <v>4137</v>
      </c>
      <c r="D132" s="48" t="s">
        <v>4</v>
      </c>
      <c r="E132" s="32">
        <v>6</v>
      </c>
      <c r="F132" s="56">
        <v>8.08</v>
      </c>
      <c r="G132" s="88">
        <v>1000</v>
      </c>
      <c r="H132" s="88">
        <v>100</v>
      </c>
      <c r="I132" s="89">
        <v>2</v>
      </c>
      <c r="J132" s="83">
        <v>2232.0255999999999</v>
      </c>
      <c r="K132" s="33"/>
      <c r="L132" s="77">
        <f t="shared" si="11"/>
        <v>2232.0255999999999</v>
      </c>
      <c r="M132" s="289">
        <f t="shared" si="14"/>
        <v>4017.64608</v>
      </c>
      <c r="N132" s="149">
        <f t="shared" si="15"/>
        <v>9374.507520000001</v>
      </c>
      <c r="O132" s="149">
        <f t="shared" si="12"/>
        <v>13392.1536</v>
      </c>
      <c r="P132" s="149">
        <f t="shared" si="13"/>
        <v>22320.256000000001</v>
      </c>
      <c r="Q132" s="279">
        <f t="shared" si="16"/>
        <v>4017.64608</v>
      </c>
      <c r="R132" s="34"/>
      <c r="S132" s="463"/>
    </row>
    <row r="133" spans="1:19" s="49" customFormat="1" ht="25.5">
      <c r="A133" s="466"/>
      <c r="B133" s="58" t="s">
        <v>3920</v>
      </c>
      <c r="C133" s="791" t="s">
        <v>3945</v>
      </c>
      <c r="D133" s="48" t="s">
        <v>4</v>
      </c>
      <c r="E133" s="32">
        <v>6</v>
      </c>
      <c r="F133" s="56">
        <v>6.1179999999999994</v>
      </c>
      <c r="G133" s="88">
        <v>200</v>
      </c>
      <c r="H133" s="88">
        <v>200</v>
      </c>
      <c r="I133" s="89">
        <v>2</v>
      </c>
      <c r="J133" s="83">
        <v>2051.6966399999997</v>
      </c>
      <c r="K133" s="33">
        <f>K128</f>
        <v>0</v>
      </c>
      <c r="L133" s="77">
        <f t="shared" si="11"/>
        <v>2051.6966399999997</v>
      </c>
      <c r="M133" s="289">
        <f t="shared" si="14"/>
        <v>3693.0539519999993</v>
      </c>
      <c r="N133" s="149">
        <f t="shared" si="15"/>
        <v>8617.1258879999987</v>
      </c>
      <c r="O133" s="149">
        <f t="shared" si="12"/>
        <v>12310.179839999997</v>
      </c>
      <c r="P133" s="149">
        <f t="shared" si="13"/>
        <v>20516.966399999998</v>
      </c>
      <c r="Q133" s="279">
        <f t="shared" si="16"/>
        <v>3693.0539519999993</v>
      </c>
      <c r="R133" s="34"/>
      <c r="S133" s="463"/>
    </row>
    <row r="134" spans="1:19" s="49" customFormat="1" ht="25.5">
      <c r="A134" s="466"/>
      <c r="B134" s="58" t="s">
        <v>3921</v>
      </c>
      <c r="C134" s="791" t="s">
        <v>3946</v>
      </c>
      <c r="D134" s="48" t="s">
        <v>4</v>
      </c>
      <c r="E134" s="32">
        <v>6</v>
      </c>
      <c r="F134" s="56">
        <v>6.4239000000000006</v>
      </c>
      <c r="G134" s="88">
        <v>300</v>
      </c>
      <c r="H134" s="88">
        <v>200</v>
      </c>
      <c r="I134" s="89">
        <v>2</v>
      </c>
      <c r="J134" s="83">
        <v>2139.00288</v>
      </c>
      <c r="K134" s="33">
        <f t="shared" si="17"/>
        <v>0</v>
      </c>
      <c r="L134" s="77">
        <f t="shared" si="11"/>
        <v>2139.00288</v>
      </c>
      <c r="M134" s="289">
        <f t="shared" si="14"/>
        <v>3850.2051839999999</v>
      </c>
      <c r="N134" s="149">
        <f t="shared" si="15"/>
        <v>8983.8120959999997</v>
      </c>
      <c r="O134" s="149">
        <f t="shared" si="12"/>
        <v>12834.01728</v>
      </c>
      <c r="P134" s="149">
        <f t="shared" si="13"/>
        <v>21390.0288</v>
      </c>
      <c r="Q134" s="279">
        <f t="shared" si="16"/>
        <v>3850.2051839999999</v>
      </c>
      <c r="R134" s="34"/>
      <c r="S134" s="463"/>
    </row>
    <row r="135" spans="1:19" s="49" customFormat="1" ht="25.5">
      <c r="A135" s="466"/>
      <c r="B135" s="58" t="s">
        <v>3922</v>
      </c>
      <c r="C135" s="791" t="s">
        <v>3947</v>
      </c>
      <c r="D135" s="48" t="s">
        <v>4</v>
      </c>
      <c r="E135" s="32">
        <v>6</v>
      </c>
      <c r="F135" s="56">
        <v>6.7298</v>
      </c>
      <c r="G135" s="88">
        <v>400</v>
      </c>
      <c r="H135" s="88">
        <v>200</v>
      </c>
      <c r="I135" s="89">
        <v>2</v>
      </c>
      <c r="J135" s="83">
        <v>2220.85248</v>
      </c>
      <c r="K135" s="33">
        <f t="shared" si="17"/>
        <v>0</v>
      </c>
      <c r="L135" s="77">
        <f t="shared" ref="L135:L186" si="18">J135*(1-K135)</f>
        <v>2220.85248</v>
      </c>
      <c r="M135" s="289">
        <f t="shared" si="14"/>
        <v>3997.5344640000003</v>
      </c>
      <c r="N135" s="149">
        <f t="shared" si="15"/>
        <v>9327.5804160000007</v>
      </c>
      <c r="O135" s="149">
        <f t="shared" si="12"/>
        <v>13325.114880000001</v>
      </c>
      <c r="P135" s="149">
        <f t="shared" si="13"/>
        <v>22208.524799999999</v>
      </c>
      <c r="Q135" s="279">
        <f t="shared" si="16"/>
        <v>3997.5344640000003</v>
      </c>
      <c r="R135" s="34"/>
      <c r="S135" s="463"/>
    </row>
    <row r="136" spans="1:19" s="49" customFormat="1" ht="25.5">
      <c r="A136" s="466"/>
      <c r="B136" s="58" t="s">
        <v>3923</v>
      </c>
      <c r="C136" s="791" t="s">
        <v>3948</v>
      </c>
      <c r="D136" s="48" t="s">
        <v>4</v>
      </c>
      <c r="E136" s="32">
        <v>6</v>
      </c>
      <c r="F136" s="56">
        <v>7.0357000000000003</v>
      </c>
      <c r="G136" s="88">
        <v>500</v>
      </c>
      <c r="H136" s="88">
        <v>200</v>
      </c>
      <c r="I136" s="89">
        <v>2</v>
      </c>
      <c r="J136" s="83">
        <v>2308.1587199999999</v>
      </c>
      <c r="K136" s="33">
        <f t="shared" si="17"/>
        <v>0</v>
      </c>
      <c r="L136" s="77">
        <f t="shared" si="18"/>
        <v>2308.1587199999999</v>
      </c>
      <c r="M136" s="289">
        <f t="shared" si="14"/>
        <v>4154.6856959999996</v>
      </c>
      <c r="N136" s="149">
        <f t="shared" si="15"/>
        <v>9694.2666239999999</v>
      </c>
      <c r="O136" s="149">
        <f t="shared" ref="O136:O141" si="19">J136*6</f>
        <v>13848.95232</v>
      </c>
      <c r="P136" s="149">
        <f t="shared" ref="P136:P141" si="20">L136*10</f>
        <v>23081.587199999998</v>
      </c>
      <c r="Q136" s="279">
        <f t="shared" si="16"/>
        <v>4154.6856959999996</v>
      </c>
      <c r="R136" s="34"/>
      <c r="S136" s="463"/>
    </row>
    <row r="137" spans="1:19" s="49" customFormat="1" ht="25.5">
      <c r="A137" s="466"/>
      <c r="B137" s="58" t="s">
        <v>3924</v>
      </c>
      <c r="C137" s="791" t="s">
        <v>3949</v>
      </c>
      <c r="D137" s="48" t="s">
        <v>4</v>
      </c>
      <c r="E137" s="32">
        <v>6</v>
      </c>
      <c r="F137" s="56">
        <v>7.3415999999999997</v>
      </c>
      <c r="G137" s="88">
        <v>600</v>
      </c>
      <c r="H137" s="88">
        <v>200</v>
      </c>
      <c r="I137" s="89">
        <v>2</v>
      </c>
      <c r="J137" s="83">
        <v>2481.4720000000002</v>
      </c>
      <c r="K137" s="33">
        <f t="shared" si="17"/>
        <v>0</v>
      </c>
      <c r="L137" s="77">
        <f t="shared" si="18"/>
        <v>2481.4720000000002</v>
      </c>
      <c r="M137" s="289">
        <f t="shared" si="14"/>
        <v>4466.6496000000006</v>
      </c>
      <c r="N137" s="149">
        <f t="shared" si="15"/>
        <v>10422.182400000002</v>
      </c>
      <c r="O137" s="149">
        <f t="shared" si="19"/>
        <v>14888.832000000002</v>
      </c>
      <c r="P137" s="149">
        <f t="shared" si="20"/>
        <v>24814.720000000001</v>
      </c>
      <c r="Q137" s="279">
        <f t="shared" si="16"/>
        <v>4466.6496000000006</v>
      </c>
      <c r="R137" s="34"/>
      <c r="S137" s="463"/>
    </row>
    <row r="138" spans="1:19" s="49" customFormat="1" ht="25.5">
      <c r="A138" s="466"/>
      <c r="B138" s="58" t="s">
        <v>4098</v>
      </c>
      <c r="C138" s="791" t="s">
        <v>4138</v>
      </c>
      <c r="D138" s="48" t="s">
        <v>4</v>
      </c>
      <c r="E138" s="32">
        <v>6</v>
      </c>
      <c r="F138" s="56">
        <v>7.64</v>
      </c>
      <c r="G138" s="88">
        <v>700</v>
      </c>
      <c r="H138" s="88">
        <v>200</v>
      </c>
      <c r="I138" s="89">
        <v>2</v>
      </c>
      <c r="J138" s="83">
        <v>2655.5648000000001</v>
      </c>
      <c r="K138" s="33"/>
      <c r="L138" s="77">
        <f t="shared" si="18"/>
        <v>2655.5648000000001</v>
      </c>
      <c r="M138" s="289">
        <f t="shared" si="14"/>
        <v>4780.0166400000007</v>
      </c>
      <c r="N138" s="149">
        <f t="shared" si="15"/>
        <v>11153.372160000001</v>
      </c>
      <c r="O138" s="149">
        <f t="shared" si="19"/>
        <v>15933.388800000001</v>
      </c>
      <c r="P138" s="149">
        <f t="shared" si="20"/>
        <v>26555.648000000001</v>
      </c>
      <c r="Q138" s="279">
        <f t="shared" si="16"/>
        <v>4780.0166400000007</v>
      </c>
      <c r="R138" s="34"/>
      <c r="S138" s="463"/>
    </row>
    <row r="139" spans="1:19" s="49" customFormat="1" ht="25.5">
      <c r="A139" s="466"/>
      <c r="B139" s="58" t="s">
        <v>4099</v>
      </c>
      <c r="C139" s="791" t="s">
        <v>4139</v>
      </c>
      <c r="D139" s="48" t="s">
        <v>4</v>
      </c>
      <c r="E139" s="32">
        <v>6</v>
      </c>
      <c r="F139" s="56">
        <v>7.94</v>
      </c>
      <c r="G139" s="88">
        <v>800</v>
      </c>
      <c r="H139" s="88">
        <v>200</v>
      </c>
      <c r="I139" s="89">
        <v>2</v>
      </c>
      <c r="J139" s="83">
        <v>2829.6576</v>
      </c>
      <c r="K139" s="33"/>
      <c r="L139" s="77">
        <f t="shared" si="18"/>
        <v>2829.6576</v>
      </c>
      <c r="M139" s="289">
        <f t="shared" si="14"/>
        <v>5093.3836799999999</v>
      </c>
      <c r="N139" s="149">
        <f t="shared" si="15"/>
        <v>11884.56192</v>
      </c>
      <c r="O139" s="149">
        <f t="shared" si="19"/>
        <v>16977.945599999999</v>
      </c>
      <c r="P139" s="149">
        <f t="shared" si="20"/>
        <v>28296.576000000001</v>
      </c>
      <c r="Q139" s="279">
        <f t="shared" si="16"/>
        <v>5093.3836799999999</v>
      </c>
      <c r="R139" s="34"/>
      <c r="S139" s="463"/>
    </row>
    <row r="140" spans="1:19" s="49" customFormat="1" ht="25.5">
      <c r="A140" s="466"/>
      <c r="B140" s="58" t="s">
        <v>4100</v>
      </c>
      <c r="C140" s="791" t="s">
        <v>4140</v>
      </c>
      <c r="D140" s="48" t="s">
        <v>4</v>
      </c>
      <c r="E140" s="32">
        <v>6</v>
      </c>
      <c r="F140" s="56">
        <v>8.24</v>
      </c>
      <c r="G140" s="88">
        <v>900</v>
      </c>
      <c r="H140" s="88">
        <v>200</v>
      </c>
      <c r="I140" s="89">
        <v>2</v>
      </c>
      <c r="J140" s="83">
        <v>3003.7503999999999</v>
      </c>
      <c r="K140" s="33"/>
      <c r="L140" s="77">
        <f t="shared" si="18"/>
        <v>3003.7503999999999</v>
      </c>
      <c r="M140" s="289">
        <f t="shared" si="14"/>
        <v>5406.75072</v>
      </c>
      <c r="N140" s="149">
        <f t="shared" si="15"/>
        <v>12615.751679999999</v>
      </c>
      <c r="O140" s="149">
        <f t="shared" si="19"/>
        <v>18022.502399999998</v>
      </c>
      <c r="P140" s="149">
        <f t="shared" si="20"/>
        <v>30037.504000000001</v>
      </c>
      <c r="Q140" s="279">
        <f t="shared" si="16"/>
        <v>5406.75072</v>
      </c>
      <c r="R140" s="34"/>
      <c r="S140" s="463"/>
    </row>
    <row r="141" spans="1:19" s="49" customFormat="1" ht="25.5">
      <c r="A141" s="466"/>
      <c r="B141" s="58" t="s">
        <v>4101</v>
      </c>
      <c r="C141" s="791" t="s">
        <v>4141</v>
      </c>
      <c r="D141" s="48" t="s">
        <v>4</v>
      </c>
      <c r="E141" s="32">
        <v>6</v>
      </c>
      <c r="F141" s="56">
        <v>8.5399999999999991</v>
      </c>
      <c r="G141" s="88">
        <v>1000</v>
      </c>
      <c r="H141" s="88">
        <v>200</v>
      </c>
      <c r="I141" s="89">
        <v>2</v>
      </c>
      <c r="J141" s="83">
        <v>3177.8432000000003</v>
      </c>
      <c r="K141" s="33"/>
      <c r="L141" s="77">
        <f t="shared" si="18"/>
        <v>3177.8432000000003</v>
      </c>
      <c r="M141" s="289">
        <f t="shared" si="14"/>
        <v>5720.117760000001</v>
      </c>
      <c r="N141" s="149">
        <f t="shared" si="15"/>
        <v>13346.941440000002</v>
      </c>
      <c r="O141" s="149">
        <f t="shared" si="19"/>
        <v>19067.059200000003</v>
      </c>
      <c r="P141" s="149">
        <f t="shared" si="20"/>
        <v>31778.432000000001</v>
      </c>
      <c r="Q141" s="279">
        <f t="shared" si="16"/>
        <v>5720.117760000001</v>
      </c>
      <c r="R141" s="34"/>
      <c r="S141" s="463"/>
    </row>
    <row r="142" spans="1:19" s="49" customFormat="1" ht="25.5">
      <c r="A142" s="466"/>
      <c r="B142" s="822" t="s">
        <v>3950</v>
      </c>
      <c r="C142" s="81" t="s">
        <v>3975</v>
      </c>
      <c r="D142" s="48" t="s">
        <v>4</v>
      </c>
      <c r="E142" s="32">
        <v>6</v>
      </c>
      <c r="F142" s="80">
        <v>3.35825</v>
      </c>
      <c r="G142" s="88">
        <v>200</v>
      </c>
      <c r="H142" s="88">
        <v>50</v>
      </c>
      <c r="I142" s="89">
        <v>2.5</v>
      </c>
      <c r="J142" s="83">
        <v>1021.483008</v>
      </c>
      <c r="K142" s="33">
        <f>K137</f>
        <v>0</v>
      </c>
      <c r="L142" s="77">
        <f t="shared" si="18"/>
        <v>1021.483008</v>
      </c>
      <c r="M142" s="289">
        <f t="shared" si="14"/>
        <v>1838.6694144000001</v>
      </c>
      <c r="N142" s="149">
        <f t="shared" si="15"/>
        <v>4290.2286336000006</v>
      </c>
      <c r="O142" s="566" t="s">
        <v>4261</v>
      </c>
      <c r="P142" s="566" t="s">
        <v>4261</v>
      </c>
      <c r="Q142" s="279">
        <f t="shared" si="16"/>
        <v>1838.6694144000001</v>
      </c>
      <c r="R142" s="34"/>
      <c r="S142" s="463"/>
    </row>
    <row r="143" spans="1:19" s="49" customFormat="1" ht="25.5">
      <c r="A143" s="466"/>
      <c r="B143" s="58" t="s">
        <v>3951</v>
      </c>
      <c r="C143" s="791" t="s">
        <v>3976</v>
      </c>
      <c r="D143" s="48" t="s">
        <v>4</v>
      </c>
      <c r="E143" s="32">
        <v>6</v>
      </c>
      <c r="F143" s="56">
        <v>3.7406250000000001</v>
      </c>
      <c r="G143" s="88">
        <v>300</v>
      </c>
      <c r="H143" s="88">
        <v>50</v>
      </c>
      <c r="I143" s="89">
        <v>2.5</v>
      </c>
      <c r="J143" s="83">
        <v>1127.8874880000001</v>
      </c>
      <c r="K143" s="33">
        <f t="shared" si="17"/>
        <v>0</v>
      </c>
      <c r="L143" s="77">
        <f t="shared" si="18"/>
        <v>1127.8874880000001</v>
      </c>
      <c r="M143" s="289">
        <f t="shared" si="14"/>
        <v>2030.1974784000001</v>
      </c>
      <c r="N143" s="149">
        <f t="shared" si="15"/>
        <v>4737.1274496000005</v>
      </c>
      <c r="O143" s="566" t="s">
        <v>4261</v>
      </c>
      <c r="P143" s="566" t="s">
        <v>4261</v>
      </c>
      <c r="Q143" s="279">
        <f t="shared" si="16"/>
        <v>2030.1974784000001</v>
      </c>
      <c r="R143" s="34"/>
      <c r="S143" s="463"/>
    </row>
    <row r="144" spans="1:19" s="49" customFormat="1" ht="25.5">
      <c r="A144" s="466"/>
      <c r="B144" s="58" t="s">
        <v>3952</v>
      </c>
      <c r="C144" s="791" t="s">
        <v>3977</v>
      </c>
      <c r="D144" s="48" t="s">
        <v>4</v>
      </c>
      <c r="E144" s="32">
        <v>6</v>
      </c>
      <c r="F144" s="56">
        <v>4.1230000000000002</v>
      </c>
      <c r="G144" s="88">
        <v>400</v>
      </c>
      <c r="H144" s="88">
        <v>50</v>
      </c>
      <c r="I144" s="89">
        <v>2.5</v>
      </c>
      <c r="J144" s="83">
        <v>1241.3856000000001</v>
      </c>
      <c r="K144" s="33">
        <f t="shared" si="17"/>
        <v>0</v>
      </c>
      <c r="L144" s="77">
        <f t="shared" si="18"/>
        <v>1241.3856000000001</v>
      </c>
      <c r="M144" s="289">
        <f t="shared" si="14"/>
        <v>2234.4940800000004</v>
      </c>
      <c r="N144" s="149">
        <f t="shared" si="15"/>
        <v>5213.8195200000009</v>
      </c>
      <c r="O144" s="566" t="s">
        <v>4261</v>
      </c>
      <c r="P144" s="566" t="s">
        <v>4261</v>
      </c>
      <c r="Q144" s="279">
        <f t="shared" si="16"/>
        <v>2234.4940800000004</v>
      </c>
      <c r="R144" s="34"/>
      <c r="S144" s="463"/>
    </row>
    <row r="145" spans="1:19" s="49" customFormat="1" ht="25.5">
      <c r="A145" s="466"/>
      <c r="B145" s="58" t="s">
        <v>3953</v>
      </c>
      <c r="C145" s="791" t="s">
        <v>3978</v>
      </c>
      <c r="D145" s="48" t="s">
        <v>4</v>
      </c>
      <c r="E145" s="32">
        <v>6</v>
      </c>
      <c r="F145" s="56">
        <v>4.5053750000000008</v>
      </c>
      <c r="G145" s="88">
        <v>500</v>
      </c>
      <c r="H145" s="88">
        <v>50</v>
      </c>
      <c r="I145" s="89">
        <v>2.5</v>
      </c>
      <c r="J145" s="83">
        <v>1347.79008</v>
      </c>
      <c r="K145" s="33">
        <f t="shared" si="17"/>
        <v>0</v>
      </c>
      <c r="L145" s="77">
        <f t="shared" si="18"/>
        <v>1347.79008</v>
      </c>
      <c r="M145" s="289">
        <f t="shared" si="14"/>
        <v>2426.022144</v>
      </c>
      <c r="N145" s="149">
        <f t="shared" si="15"/>
        <v>5660.7183359999999</v>
      </c>
      <c r="O145" s="566" t="s">
        <v>4261</v>
      </c>
      <c r="P145" s="566" t="s">
        <v>4261</v>
      </c>
      <c r="Q145" s="279">
        <f t="shared" si="16"/>
        <v>2426.022144</v>
      </c>
      <c r="R145" s="34"/>
      <c r="S145" s="463"/>
    </row>
    <row r="146" spans="1:19" s="49" customFormat="1" ht="25.5">
      <c r="A146" s="466"/>
      <c r="B146" s="58" t="s">
        <v>3954</v>
      </c>
      <c r="C146" s="791" t="s">
        <v>3979</v>
      </c>
      <c r="D146" s="48" t="s">
        <v>4</v>
      </c>
      <c r="E146" s="32">
        <v>6</v>
      </c>
      <c r="F146" s="56">
        <v>4.8877499999999996</v>
      </c>
      <c r="G146" s="88">
        <v>600</v>
      </c>
      <c r="H146" s="88">
        <v>50</v>
      </c>
      <c r="I146" s="89">
        <v>2.5</v>
      </c>
      <c r="J146" s="83">
        <v>1458.9236480000002</v>
      </c>
      <c r="K146" s="33">
        <f t="shared" si="17"/>
        <v>0</v>
      </c>
      <c r="L146" s="77">
        <f t="shared" si="18"/>
        <v>1458.9236480000002</v>
      </c>
      <c r="M146" s="289">
        <f t="shared" si="14"/>
        <v>2626.0625664000004</v>
      </c>
      <c r="N146" s="149">
        <f t="shared" si="15"/>
        <v>6127.4793216000007</v>
      </c>
      <c r="O146" s="566" t="s">
        <v>4261</v>
      </c>
      <c r="P146" s="566" t="s">
        <v>4261</v>
      </c>
      <c r="Q146" s="279">
        <f t="shared" si="16"/>
        <v>2626.0625664000004</v>
      </c>
      <c r="R146" s="34"/>
      <c r="S146" s="463"/>
    </row>
    <row r="147" spans="1:19" s="49" customFormat="1" ht="25.5">
      <c r="A147" s="466"/>
      <c r="B147" s="58" t="s">
        <v>4102</v>
      </c>
      <c r="C147" s="791" t="s">
        <v>4142</v>
      </c>
      <c r="D147" s="48" t="s">
        <v>4</v>
      </c>
      <c r="E147" s="32">
        <v>6</v>
      </c>
      <c r="F147" s="56">
        <v>5.27</v>
      </c>
      <c r="G147" s="88">
        <v>700</v>
      </c>
      <c r="H147" s="88">
        <v>50</v>
      </c>
      <c r="I147" s="89">
        <v>2.5</v>
      </c>
      <c r="J147" s="83">
        <v>1678.5664000000002</v>
      </c>
      <c r="K147" s="33"/>
      <c r="L147" s="77">
        <f t="shared" si="18"/>
        <v>1678.5664000000002</v>
      </c>
      <c r="M147" s="289">
        <f t="shared" si="14"/>
        <v>3021.4195200000004</v>
      </c>
      <c r="N147" s="149">
        <f t="shared" si="15"/>
        <v>7049.9788800000006</v>
      </c>
      <c r="O147" s="566" t="s">
        <v>4261</v>
      </c>
      <c r="P147" s="566" t="s">
        <v>4261</v>
      </c>
      <c r="Q147" s="279">
        <f t="shared" si="16"/>
        <v>3021.4195200000004</v>
      </c>
      <c r="R147" s="34"/>
      <c r="S147" s="463"/>
    </row>
    <row r="148" spans="1:19" s="49" customFormat="1" ht="25.5">
      <c r="A148" s="466"/>
      <c r="B148" s="58" t="s">
        <v>4103</v>
      </c>
      <c r="C148" s="791" t="s">
        <v>4143</v>
      </c>
      <c r="D148" s="48" t="s">
        <v>4</v>
      </c>
      <c r="E148" s="32">
        <v>6</v>
      </c>
      <c r="F148" s="56">
        <v>5.65</v>
      </c>
      <c r="G148" s="88">
        <v>800</v>
      </c>
      <c r="H148" s="88">
        <v>50</v>
      </c>
      <c r="I148" s="89">
        <v>2.5</v>
      </c>
      <c r="J148" s="83">
        <v>1899.4304</v>
      </c>
      <c r="K148" s="33"/>
      <c r="L148" s="77">
        <f t="shared" si="18"/>
        <v>1899.4304</v>
      </c>
      <c r="M148" s="289">
        <f t="shared" si="14"/>
        <v>3418.9747200000002</v>
      </c>
      <c r="N148" s="149">
        <f t="shared" si="15"/>
        <v>7977.6076800000001</v>
      </c>
      <c r="O148" s="566" t="s">
        <v>4261</v>
      </c>
      <c r="P148" s="566" t="s">
        <v>4261</v>
      </c>
      <c r="Q148" s="279">
        <f t="shared" si="16"/>
        <v>3418.9747200000002</v>
      </c>
      <c r="R148" s="34"/>
      <c r="S148" s="463"/>
    </row>
    <row r="149" spans="1:19" s="49" customFormat="1" ht="25.5">
      <c r="A149" s="466"/>
      <c r="B149" s="58" t="s">
        <v>4104</v>
      </c>
      <c r="C149" s="791" t="s">
        <v>4144</v>
      </c>
      <c r="D149" s="48" t="s">
        <v>4</v>
      </c>
      <c r="E149" s="32">
        <v>6</v>
      </c>
      <c r="F149" s="56">
        <v>6.03</v>
      </c>
      <c r="G149" s="88">
        <v>900</v>
      </c>
      <c r="H149" s="88">
        <v>50</v>
      </c>
      <c r="I149" s="89">
        <v>2.5</v>
      </c>
      <c r="J149" s="83">
        <v>2120.2944000000002</v>
      </c>
      <c r="K149" s="33"/>
      <c r="L149" s="77">
        <f t="shared" si="18"/>
        <v>2120.2944000000002</v>
      </c>
      <c r="M149" s="289">
        <f t="shared" si="14"/>
        <v>3816.5299200000004</v>
      </c>
      <c r="N149" s="149">
        <f t="shared" si="15"/>
        <v>8905.2364800000014</v>
      </c>
      <c r="O149" s="566" t="s">
        <v>4261</v>
      </c>
      <c r="P149" s="566" t="s">
        <v>4261</v>
      </c>
      <c r="Q149" s="279">
        <f t="shared" si="16"/>
        <v>3816.5299200000004</v>
      </c>
      <c r="R149" s="34"/>
      <c r="S149" s="463"/>
    </row>
    <row r="150" spans="1:19" s="49" customFormat="1" ht="25.5">
      <c r="A150" s="466"/>
      <c r="B150" s="58" t="s">
        <v>4105</v>
      </c>
      <c r="C150" s="791" t="s">
        <v>4145</v>
      </c>
      <c r="D150" s="48" t="s">
        <v>4</v>
      </c>
      <c r="E150" s="32">
        <v>6</v>
      </c>
      <c r="F150" s="56">
        <v>6.41</v>
      </c>
      <c r="G150" s="88">
        <v>1000</v>
      </c>
      <c r="H150" s="88">
        <v>50</v>
      </c>
      <c r="I150" s="89">
        <v>2.5</v>
      </c>
      <c r="J150" s="83">
        <v>2341.1584000000003</v>
      </c>
      <c r="K150" s="33"/>
      <c r="L150" s="77">
        <f t="shared" si="18"/>
        <v>2341.1584000000003</v>
      </c>
      <c r="M150" s="289">
        <f t="shared" si="14"/>
        <v>4214.0851200000006</v>
      </c>
      <c r="N150" s="149">
        <f t="shared" si="15"/>
        <v>9832.8652800000018</v>
      </c>
      <c r="O150" s="566" t="s">
        <v>4261</v>
      </c>
      <c r="P150" s="566" t="s">
        <v>4261</v>
      </c>
      <c r="Q150" s="279">
        <f t="shared" si="16"/>
        <v>4214.0851200000006</v>
      </c>
      <c r="R150" s="34"/>
      <c r="S150" s="463"/>
    </row>
    <row r="151" spans="1:19" s="49" customFormat="1" ht="25.5">
      <c r="A151" s="466"/>
      <c r="B151" s="822" t="s">
        <v>3955</v>
      </c>
      <c r="C151" s="81" t="s">
        <v>3980</v>
      </c>
      <c r="D151" s="48" t="s">
        <v>4</v>
      </c>
      <c r="E151" s="32">
        <v>6</v>
      </c>
      <c r="F151" s="80">
        <v>3.5933275000000005</v>
      </c>
      <c r="G151" s="88">
        <v>200</v>
      </c>
      <c r="H151" s="88">
        <v>60</v>
      </c>
      <c r="I151" s="89">
        <v>2.5</v>
      </c>
      <c r="J151" s="83">
        <v>1187.001088</v>
      </c>
      <c r="K151" s="33">
        <f>K146</f>
        <v>0</v>
      </c>
      <c r="L151" s="77">
        <f t="shared" si="18"/>
        <v>1187.001088</v>
      </c>
      <c r="M151" s="289">
        <f t="shared" si="14"/>
        <v>2136.6019584000001</v>
      </c>
      <c r="N151" s="149">
        <f t="shared" si="15"/>
        <v>4985.4045696000003</v>
      </c>
      <c r="O151" s="566" t="s">
        <v>4261</v>
      </c>
      <c r="P151" s="566" t="s">
        <v>4261</v>
      </c>
      <c r="Q151" s="279">
        <f t="shared" si="16"/>
        <v>2136.6019584000001</v>
      </c>
      <c r="R151" s="34"/>
      <c r="S151" s="463"/>
    </row>
    <row r="152" spans="1:19" s="49" customFormat="1" ht="25.5">
      <c r="A152" s="466"/>
      <c r="B152" s="822" t="s">
        <v>3956</v>
      </c>
      <c r="C152" s="81" t="s">
        <v>3981</v>
      </c>
      <c r="D152" s="48" t="s">
        <v>4</v>
      </c>
      <c r="E152" s="32">
        <v>6</v>
      </c>
      <c r="F152" s="80">
        <v>3.9276562500000001</v>
      </c>
      <c r="G152" s="88">
        <v>300</v>
      </c>
      <c r="H152" s="88">
        <v>60</v>
      </c>
      <c r="I152" s="89">
        <v>2.5</v>
      </c>
      <c r="J152" s="83">
        <v>1293.4055680000001</v>
      </c>
      <c r="K152" s="33">
        <f t="shared" si="17"/>
        <v>0</v>
      </c>
      <c r="L152" s="77">
        <f t="shared" si="18"/>
        <v>1293.4055680000001</v>
      </c>
      <c r="M152" s="289">
        <f t="shared" si="14"/>
        <v>2328.1300224000001</v>
      </c>
      <c r="N152" s="149">
        <f t="shared" si="15"/>
        <v>5432.3033856000011</v>
      </c>
      <c r="O152" s="566" t="s">
        <v>4261</v>
      </c>
      <c r="P152" s="566" t="s">
        <v>4261</v>
      </c>
      <c r="Q152" s="279">
        <f t="shared" si="16"/>
        <v>2328.1300224000001</v>
      </c>
      <c r="R152" s="34"/>
      <c r="S152" s="463"/>
    </row>
    <row r="153" spans="1:19" s="49" customFormat="1" ht="25.5">
      <c r="A153" s="466"/>
      <c r="B153" s="822" t="s">
        <v>3957</v>
      </c>
      <c r="C153" s="81" t="s">
        <v>3982</v>
      </c>
      <c r="D153" s="48" t="s">
        <v>4</v>
      </c>
      <c r="E153" s="32">
        <v>6</v>
      </c>
      <c r="F153" s="56">
        <v>4.2879200000000006</v>
      </c>
      <c r="G153" s="88">
        <v>400</v>
      </c>
      <c r="H153" s="88">
        <v>60</v>
      </c>
      <c r="I153" s="89">
        <v>2.5</v>
      </c>
      <c r="J153" s="83">
        <v>1406.9036800000001</v>
      </c>
      <c r="K153" s="33">
        <f t="shared" si="17"/>
        <v>0</v>
      </c>
      <c r="L153" s="77">
        <f t="shared" si="18"/>
        <v>1406.9036800000001</v>
      </c>
      <c r="M153" s="289">
        <f t="shared" si="14"/>
        <v>2532.4266240000002</v>
      </c>
      <c r="N153" s="149">
        <f t="shared" si="15"/>
        <v>5908.9954560000006</v>
      </c>
      <c r="O153" s="566" t="s">
        <v>4261</v>
      </c>
      <c r="P153" s="566" t="s">
        <v>4261</v>
      </c>
      <c r="Q153" s="279">
        <f t="shared" si="16"/>
        <v>2532.4266240000002</v>
      </c>
      <c r="R153" s="34"/>
      <c r="S153" s="463"/>
    </row>
    <row r="154" spans="1:19" s="49" customFormat="1" ht="25.5">
      <c r="A154" s="466"/>
      <c r="B154" s="822" t="s">
        <v>3958</v>
      </c>
      <c r="C154" s="81" t="s">
        <v>3983</v>
      </c>
      <c r="D154" s="48" t="s">
        <v>4</v>
      </c>
      <c r="E154" s="32">
        <v>6</v>
      </c>
      <c r="F154" s="56">
        <v>4.6405362500000011</v>
      </c>
      <c r="G154" s="88">
        <v>500</v>
      </c>
      <c r="H154" s="88">
        <v>60</v>
      </c>
      <c r="I154" s="89">
        <v>2.5</v>
      </c>
      <c r="J154" s="83">
        <v>1513.3081599999998</v>
      </c>
      <c r="K154" s="33">
        <f t="shared" si="17"/>
        <v>0</v>
      </c>
      <c r="L154" s="77">
        <f t="shared" si="18"/>
        <v>1513.3081599999998</v>
      </c>
      <c r="M154" s="289">
        <f t="shared" si="14"/>
        <v>2723.9546879999998</v>
      </c>
      <c r="N154" s="149">
        <f t="shared" si="15"/>
        <v>6355.8942719999995</v>
      </c>
      <c r="O154" s="566" t="s">
        <v>4261</v>
      </c>
      <c r="P154" s="566" t="s">
        <v>4261</v>
      </c>
      <c r="Q154" s="279">
        <f t="shared" si="16"/>
        <v>2723.9546879999998</v>
      </c>
      <c r="R154" s="34"/>
      <c r="S154" s="463"/>
    </row>
    <row r="155" spans="1:19" s="49" customFormat="1" ht="25.5">
      <c r="A155" s="466"/>
      <c r="B155" s="822" t="s">
        <v>3959</v>
      </c>
      <c r="C155" s="81" t="s">
        <v>3984</v>
      </c>
      <c r="D155" s="48" t="s">
        <v>4</v>
      </c>
      <c r="E155" s="32">
        <v>6</v>
      </c>
      <c r="F155" s="56">
        <v>5.42</v>
      </c>
      <c r="G155" s="88">
        <v>600</v>
      </c>
      <c r="H155" s="88">
        <v>60</v>
      </c>
      <c r="I155" s="89">
        <v>2.5</v>
      </c>
      <c r="J155" s="83">
        <v>1618.8032000000001</v>
      </c>
      <c r="K155" s="33">
        <f t="shared" si="17"/>
        <v>0</v>
      </c>
      <c r="L155" s="77">
        <f t="shared" si="18"/>
        <v>1618.8032000000001</v>
      </c>
      <c r="M155" s="289">
        <f t="shared" si="14"/>
        <v>2913.8457600000002</v>
      </c>
      <c r="N155" s="149">
        <f t="shared" si="15"/>
        <v>6798.9734400000007</v>
      </c>
      <c r="O155" s="566" t="s">
        <v>4261</v>
      </c>
      <c r="P155" s="566" t="s">
        <v>4261</v>
      </c>
      <c r="Q155" s="279">
        <f t="shared" si="16"/>
        <v>2913.8457600000002</v>
      </c>
      <c r="R155" s="34"/>
      <c r="S155" s="463"/>
    </row>
    <row r="156" spans="1:19" s="49" customFormat="1" ht="25.5">
      <c r="A156" s="466"/>
      <c r="B156" s="58" t="s">
        <v>4106</v>
      </c>
      <c r="C156" s="791" t="s">
        <v>4146</v>
      </c>
      <c r="D156" s="48" t="s">
        <v>4</v>
      </c>
      <c r="E156" s="32">
        <v>6</v>
      </c>
      <c r="F156" s="56">
        <v>5.81</v>
      </c>
      <c r="G156" s="88">
        <v>700</v>
      </c>
      <c r="H156" s="88">
        <v>60</v>
      </c>
      <c r="I156" s="89">
        <v>2.5</v>
      </c>
      <c r="J156" s="83">
        <v>1831.8719999999998</v>
      </c>
      <c r="K156" s="33"/>
      <c r="L156" s="77">
        <f t="shared" si="18"/>
        <v>1831.8719999999998</v>
      </c>
      <c r="M156" s="289">
        <f t="shared" si="14"/>
        <v>3297.3696</v>
      </c>
      <c r="N156" s="149">
        <f t="shared" si="15"/>
        <v>7693.8624</v>
      </c>
      <c r="O156" s="566" t="s">
        <v>4261</v>
      </c>
      <c r="P156" s="566" t="s">
        <v>4261</v>
      </c>
      <c r="Q156" s="279">
        <f t="shared" si="16"/>
        <v>3297.3696</v>
      </c>
      <c r="R156" s="34"/>
      <c r="S156" s="463"/>
    </row>
    <row r="157" spans="1:19" s="49" customFormat="1" ht="25.5">
      <c r="A157" s="466"/>
      <c r="B157" s="58" t="s">
        <v>4107</v>
      </c>
      <c r="C157" s="791" t="s">
        <v>4147</v>
      </c>
      <c r="D157" s="48" t="s">
        <v>4</v>
      </c>
      <c r="E157" s="32">
        <v>6</v>
      </c>
      <c r="F157" s="56">
        <v>6.2</v>
      </c>
      <c r="G157" s="88">
        <v>800</v>
      </c>
      <c r="H157" s="88">
        <v>60</v>
      </c>
      <c r="I157" s="89">
        <v>2.5</v>
      </c>
      <c r="J157" s="83">
        <v>2044.9408000000001</v>
      </c>
      <c r="K157" s="33"/>
      <c r="L157" s="77">
        <f t="shared" si="18"/>
        <v>2044.9408000000001</v>
      </c>
      <c r="M157" s="289">
        <f t="shared" ref="M157:M186" si="21">L157*1.8</f>
        <v>3680.8934400000003</v>
      </c>
      <c r="N157" s="149">
        <f t="shared" ref="N157:N186" si="22">L157*4.2</f>
        <v>8588.7513600000002</v>
      </c>
      <c r="O157" s="566" t="s">
        <v>4261</v>
      </c>
      <c r="P157" s="566" t="s">
        <v>4261</v>
      </c>
      <c r="Q157" s="279">
        <f t="shared" ref="Q157:Q186" si="23">L157*1.8</f>
        <v>3680.8934400000003</v>
      </c>
      <c r="R157" s="34"/>
      <c r="S157" s="463"/>
    </row>
    <row r="158" spans="1:19" s="49" customFormat="1" ht="25.5">
      <c r="A158" s="466"/>
      <c r="B158" s="58" t="s">
        <v>4108</v>
      </c>
      <c r="C158" s="791" t="s">
        <v>4148</v>
      </c>
      <c r="D158" s="48" t="s">
        <v>4</v>
      </c>
      <c r="E158" s="32">
        <v>6</v>
      </c>
      <c r="F158" s="56">
        <v>6.59</v>
      </c>
      <c r="G158" s="88">
        <v>900</v>
      </c>
      <c r="H158" s="88">
        <v>60</v>
      </c>
      <c r="I158" s="89">
        <v>2.5</v>
      </c>
      <c r="J158" s="83">
        <v>2255.4112</v>
      </c>
      <c r="K158" s="33"/>
      <c r="L158" s="77">
        <f t="shared" si="18"/>
        <v>2255.4112</v>
      </c>
      <c r="M158" s="289">
        <f t="shared" si="21"/>
        <v>4059.7401600000003</v>
      </c>
      <c r="N158" s="149">
        <f t="shared" si="22"/>
        <v>9472.7270399999998</v>
      </c>
      <c r="O158" s="566" t="s">
        <v>4261</v>
      </c>
      <c r="P158" s="566" t="s">
        <v>4261</v>
      </c>
      <c r="Q158" s="279">
        <f t="shared" si="23"/>
        <v>4059.7401600000003</v>
      </c>
      <c r="R158" s="34"/>
      <c r="S158" s="463"/>
    </row>
    <row r="159" spans="1:19" s="49" customFormat="1" ht="25.5">
      <c r="A159" s="466"/>
      <c r="B159" s="58" t="s">
        <v>4109</v>
      </c>
      <c r="C159" s="791" t="s">
        <v>4149</v>
      </c>
      <c r="D159" s="48" t="s">
        <v>4</v>
      </c>
      <c r="E159" s="32">
        <v>6</v>
      </c>
      <c r="F159" s="56">
        <v>6.98</v>
      </c>
      <c r="G159" s="88">
        <v>1000</v>
      </c>
      <c r="H159" s="88">
        <v>60</v>
      </c>
      <c r="I159" s="89">
        <v>2.5</v>
      </c>
      <c r="J159" s="83">
        <v>2465.8816000000002</v>
      </c>
      <c r="K159" s="33"/>
      <c r="L159" s="77">
        <f t="shared" si="18"/>
        <v>2465.8816000000002</v>
      </c>
      <c r="M159" s="289">
        <f t="shared" si="21"/>
        <v>4438.5868800000007</v>
      </c>
      <c r="N159" s="149">
        <f t="shared" si="22"/>
        <v>10356.702720000001</v>
      </c>
      <c r="O159" s="566" t="s">
        <v>4261</v>
      </c>
      <c r="P159" s="566" t="s">
        <v>4261</v>
      </c>
      <c r="Q159" s="279">
        <f t="shared" si="23"/>
        <v>4438.5868800000007</v>
      </c>
      <c r="R159" s="34"/>
      <c r="S159" s="463"/>
    </row>
    <row r="160" spans="1:19" s="49" customFormat="1" ht="25.5">
      <c r="A160" s="466"/>
      <c r="B160" s="822" t="s">
        <v>3960</v>
      </c>
      <c r="C160" s="81" t="s">
        <v>3985</v>
      </c>
      <c r="D160" s="48" t="s">
        <v>4</v>
      </c>
      <c r="E160" s="32">
        <v>6</v>
      </c>
      <c r="F160" s="80">
        <v>4.1323266250000001</v>
      </c>
      <c r="G160" s="88">
        <v>200</v>
      </c>
      <c r="H160" s="88">
        <v>80</v>
      </c>
      <c r="I160" s="89">
        <v>2.5</v>
      </c>
      <c r="J160" s="83">
        <v>1352.5191679999998</v>
      </c>
      <c r="K160" s="33">
        <f>K155</f>
        <v>0</v>
      </c>
      <c r="L160" s="77">
        <f t="shared" si="18"/>
        <v>1352.5191679999998</v>
      </c>
      <c r="M160" s="289">
        <f t="shared" si="21"/>
        <v>2434.5345023999998</v>
      </c>
      <c r="N160" s="149">
        <f t="shared" si="22"/>
        <v>5680.580505599999</v>
      </c>
      <c r="O160" s="566" t="s">
        <v>4261</v>
      </c>
      <c r="P160" s="566" t="s">
        <v>4261</v>
      </c>
      <c r="Q160" s="279">
        <f t="shared" si="23"/>
        <v>2434.5345023999998</v>
      </c>
      <c r="R160" s="34"/>
      <c r="S160" s="463"/>
    </row>
    <row r="161" spans="1:19" s="49" customFormat="1" ht="25.5">
      <c r="A161" s="466"/>
      <c r="B161" s="822" t="s">
        <v>3961</v>
      </c>
      <c r="C161" s="81" t="s">
        <v>3986</v>
      </c>
      <c r="D161" s="48" t="s">
        <v>4</v>
      </c>
      <c r="E161" s="32">
        <v>6</v>
      </c>
      <c r="F161" s="80">
        <v>4.3204218750000001</v>
      </c>
      <c r="G161" s="88">
        <v>300</v>
      </c>
      <c r="H161" s="88">
        <v>80</v>
      </c>
      <c r="I161" s="89">
        <v>2.5</v>
      </c>
      <c r="J161" s="83">
        <v>1458.9236480000002</v>
      </c>
      <c r="K161" s="33">
        <f t="shared" si="17"/>
        <v>0</v>
      </c>
      <c r="L161" s="77">
        <f t="shared" si="18"/>
        <v>1458.9236480000002</v>
      </c>
      <c r="M161" s="289">
        <f t="shared" si="21"/>
        <v>2626.0625664000004</v>
      </c>
      <c r="N161" s="149">
        <f t="shared" si="22"/>
        <v>6127.4793216000007</v>
      </c>
      <c r="O161" s="566" t="s">
        <v>4261</v>
      </c>
      <c r="P161" s="566" t="s">
        <v>4261</v>
      </c>
      <c r="Q161" s="279">
        <f t="shared" si="23"/>
        <v>2626.0625664000004</v>
      </c>
      <c r="R161" s="34"/>
      <c r="S161" s="463"/>
    </row>
    <row r="162" spans="1:19" s="49" customFormat="1" ht="25.5">
      <c r="A162" s="466"/>
      <c r="B162" s="822" t="s">
        <v>3962</v>
      </c>
      <c r="C162" s="81" t="s">
        <v>3987</v>
      </c>
      <c r="D162" s="48" t="s">
        <v>4</v>
      </c>
      <c r="E162" s="32">
        <v>6</v>
      </c>
      <c r="F162" s="56">
        <v>4.6309536000000007</v>
      </c>
      <c r="G162" s="88">
        <v>400</v>
      </c>
      <c r="H162" s="88">
        <v>80</v>
      </c>
      <c r="I162" s="89">
        <v>2.5</v>
      </c>
      <c r="J162" s="83">
        <v>1572.4217599999999</v>
      </c>
      <c r="K162" s="33">
        <f t="shared" si="17"/>
        <v>0</v>
      </c>
      <c r="L162" s="77">
        <f t="shared" si="18"/>
        <v>1572.4217599999999</v>
      </c>
      <c r="M162" s="289">
        <f t="shared" si="21"/>
        <v>2830.359168</v>
      </c>
      <c r="N162" s="149">
        <f t="shared" si="22"/>
        <v>6604.1713920000002</v>
      </c>
      <c r="O162" s="566" t="s">
        <v>4261</v>
      </c>
      <c r="P162" s="566" t="s">
        <v>4261</v>
      </c>
      <c r="Q162" s="279">
        <f t="shared" si="23"/>
        <v>2830.359168</v>
      </c>
      <c r="R162" s="34"/>
      <c r="S162" s="463"/>
    </row>
    <row r="163" spans="1:19" s="49" customFormat="1" ht="25.5">
      <c r="A163" s="466"/>
      <c r="B163" s="822" t="s">
        <v>3963</v>
      </c>
      <c r="C163" s="81" t="s">
        <v>3988</v>
      </c>
      <c r="D163" s="48" t="s">
        <v>4</v>
      </c>
      <c r="E163" s="32">
        <v>6</v>
      </c>
      <c r="F163" s="56">
        <v>4.918968425000001</v>
      </c>
      <c r="G163" s="88">
        <v>500</v>
      </c>
      <c r="H163" s="88">
        <v>80</v>
      </c>
      <c r="I163" s="89">
        <v>2.5</v>
      </c>
      <c r="J163" s="83">
        <v>1678.8262399999999</v>
      </c>
      <c r="K163" s="33">
        <f t="shared" si="17"/>
        <v>0</v>
      </c>
      <c r="L163" s="77">
        <f t="shared" si="18"/>
        <v>1678.8262399999999</v>
      </c>
      <c r="M163" s="289">
        <f t="shared" si="21"/>
        <v>3021.887232</v>
      </c>
      <c r="N163" s="149">
        <f t="shared" si="22"/>
        <v>7051.0702080000001</v>
      </c>
      <c r="O163" s="566" t="s">
        <v>4261</v>
      </c>
      <c r="P163" s="566" t="s">
        <v>4261</v>
      </c>
      <c r="Q163" s="279">
        <f t="shared" si="23"/>
        <v>3021.887232</v>
      </c>
      <c r="R163" s="34"/>
      <c r="S163" s="463"/>
    </row>
    <row r="164" spans="1:19" s="49" customFormat="1" ht="25.5">
      <c r="A164" s="466"/>
      <c r="B164" s="822" t="s">
        <v>3964</v>
      </c>
      <c r="C164" s="81" t="s">
        <v>3989</v>
      </c>
      <c r="D164" s="48" t="s">
        <v>4</v>
      </c>
      <c r="E164" s="32">
        <v>6</v>
      </c>
      <c r="F164" s="56">
        <v>5.2861016250000006</v>
      </c>
      <c r="G164" s="88">
        <v>600</v>
      </c>
      <c r="H164" s="88">
        <v>80</v>
      </c>
      <c r="I164" s="89">
        <v>2.5</v>
      </c>
      <c r="J164" s="83">
        <v>1789.9598080000001</v>
      </c>
      <c r="K164" s="33">
        <f t="shared" si="17"/>
        <v>0</v>
      </c>
      <c r="L164" s="77">
        <f t="shared" si="18"/>
        <v>1789.9598080000001</v>
      </c>
      <c r="M164" s="289">
        <f t="shared" si="21"/>
        <v>3221.9276544000004</v>
      </c>
      <c r="N164" s="149">
        <f t="shared" si="22"/>
        <v>7517.8311936000009</v>
      </c>
      <c r="O164" s="566" t="s">
        <v>4261</v>
      </c>
      <c r="P164" s="566" t="s">
        <v>4261</v>
      </c>
      <c r="Q164" s="279">
        <f t="shared" si="23"/>
        <v>3221.9276544000004</v>
      </c>
      <c r="R164" s="34"/>
      <c r="S164" s="463"/>
    </row>
    <row r="165" spans="1:19" s="49" customFormat="1" ht="25.5">
      <c r="A165" s="466"/>
      <c r="B165" s="58" t="s">
        <v>4110</v>
      </c>
      <c r="C165" s="791" t="s">
        <v>4150</v>
      </c>
      <c r="D165" s="48" t="s">
        <v>4</v>
      </c>
      <c r="E165" s="32">
        <v>6</v>
      </c>
      <c r="F165" s="56">
        <v>5.66</v>
      </c>
      <c r="G165" s="88">
        <v>700</v>
      </c>
      <c r="H165" s="88">
        <v>80</v>
      </c>
      <c r="I165" s="89">
        <v>2.5</v>
      </c>
      <c r="J165" s="83">
        <v>2009.8624</v>
      </c>
      <c r="K165" s="33"/>
      <c r="L165" s="77">
        <f t="shared" si="18"/>
        <v>2009.8624</v>
      </c>
      <c r="M165" s="289">
        <f t="shared" si="21"/>
        <v>3617.7523200000001</v>
      </c>
      <c r="N165" s="149">
        <f t="shared" si="22"/>
        <v>8441.4220800000003</v>
      </c>
      <c r="O165" s="566" t="s">
        <v>4261</v>
      </c>
      <c r="P165" s="566" t="s">
        <v>4261</v>
      </c>
      <c r="Q165" s="279">
        <f t="shared" si="23"/>
        <v>3617.7523200000001</v>
      </c>
      <c r="R165" s="34"/>
      <c r="S165" s="463"/>
    </row>
    <row r="166" spans="1:19" s="49" customFormat="1" ht="25.5">
      <c r="A166" s="466"/>
      <c r="B166" s="58" t="s">
        <v>4111</v>
      </c>
      <c r="C166" s="791" t="s">
        <v>4151</v>
      </c>
      <c r="D166" s="48" t="s">
        <v>4</v>
      </c>
      <c r="E166" s="32">
        <v>6</v>
      </c>
      <c r="F166" s="56">
        <v>6.03</v>
      </c>
      <c r="G166" s="88">
        <v>800</v>
      </c>
      <c r="H166" s="88">
        <v>80</v>
      </c>
      <c r="I166" s="89">
        <v>2.5</v>
      </c>
      <c r="J166" s="83">
        <v>2230.7264</v>
      </c>
      <c r="K166" s="33"/>
      <c r="L166" s="77">
        <f t="shared" si="18"/>
        <v>2230.7264</v>
      </c>
      <c r="M166" s="289">
        <f t="shared" si="21"/>
        <v>4015.3075200000003</v>
      </c>
      <c r="N166" s="149">
        <f t="shared" si="22"/>
        <v>9369.0508800000007</v>
      </c>
      <c r="O166" s="566" t="s">
        <v>4261</v>
      </c>
      <c r="P166" s="566" t="s">
        <v>4261</v>
      </c>
      <c r="Q166" s="279">
        <f t="shared" si="23"/>
        <v>4015.3075200000003</v>
      </c>
      <c r="R166" s="34"/>
      <c r="S166" s="463"/>
    </row>
    <row r="167" spans="1:19" s="49" customFormat="1" ht="25.5">
      <c r="A167" s="466"/>
      <c r="B167" s="58" t="s">
        <v>4112</v>
      </c>
      <c r="C167" s="791" t="s">
        <v>4152</v>
      </c>
      <c r="D167" s="48" t="s">
        <v>4</v>
      </c>
      <c r="E167" s="32">
        <v>6</v>
      </c>
      <c r="F167" s="56">
        <v>6.4</v>
      </c>
      <c r="G167" s="88">
        <v>900</v>
      </c>
      <c r="H167" s="88">
        <v>80</v>
      </c>
      <c r="I167" s="89">
        <v>2.5</v>
      </c>
      <c r="J167" s="83">
        <v>2451.5904</v>
      </c>
      <c r="K167" s="33"/>
      <c r="L167" s="77">
        <f t="shared" si="18"/>
        <v>2451.5904</v>
      </c>
      <c r="M167" s="289">
        <f t="shared" si="21"/>
        <v>4412.8627200000001</v>
      </c>
      <c r="N167" s="149">
        <f t="shared" si="22"/>
        <v>10296.679680000001</v>
      </c>
      <c r="O167" s="566" t="s">
        <v>4261</v>
      </c>
      <c r="P167" s="566" t="s">
        <v>4261</v>
      </c>
      <c r="Q167" s="279">
        <f t="shared" si="23"/>
        <v>4412.8627200000001</v>
      </c>
      <c r="R167" s="34"/>
      <c r="S167" s="463"/>
    </row>
    <row r="168" spans="1:19" s="49" customFormat="1" ht="25.5">
      <c r="A168" s="466"/>
      <c r="B168" s="58" t="s">
        <v>4113</v>
      </c>
      <c r="C168" s="791" t="s">
        <v>4153</v>
      </c>
      <c r="D168" s="48" t="s">
        <v>4</v>
      </c>
      <c r="E168" s="32">
        <v>6</v>
      </c>
      <c r="F168" s="56">
        <v>6.77</v>
      </c>
      <c r="G168" s="88">
        <v>1000</v>
      </c>
      <c r="H168" s="88">
        <v>80</v>
      </c>
      <c r="I168" s="89">
        <v>2.5</v>
      </c>
      <c r="J168" s="83">
        <v>2672.4544000000001</v>
      </c>
      <c r="K168" s="33"/>
      <c r="L168" s="77">
        <f t="shared" si="18"/>
        <v>2672.4544000000001</v>
      </c>
      <c r="M168" s="289">
        <f t="shared" si="21"/>
        <v>4810.4179199999999</v>
      </c>
      <c r="N168" s="149">
        <f t="shared" si="22"/>
        <v>11224.308480000002</v>
      </c>
      <c r="O168" s="566" t="s">
        <v>4261</v>
      </c>
      <c r="P168" s="566" t="s">
        <v>4261</v>
      </c>
      <c r="Q168" s="279">
        <f t="shared" si="23"/>
        <v>4810.4179199999999</v>
      </c>
      <c r="R168" s="34"/>
      <c r="S168" s="463"/>
    </row>
    <row r="169" spans="1:19" s="49" customFormat="1" ht="25.5">
      <c r="A169" s="466"/>
      <c r="B169" s="58" t="s">
        <v>3965</v>
      </c>
      <c r="C169" s="791" t="s">
        <v>3990</v>
      </c>
      <c r="D169" s="48" t="s">
        <v>4</v>
      </c>
      <c r="E169" s="32">
        <v>6</v>
      </c>
      <c r="F169" s="56">
        <v>4.9875000000000007</v>
      </c>
      <c r="G169" s="88">
        <v>200</v>
      </c>
      <c r="H169" s="88">
        <v>100</v>
      </c>
      <c r="I169" s="89">
        <v>2.5</v>
      </c>
      <c r="J169" s="83">
        <v>1572.4217599999999</v>
      </c>
      <c r="K169" s="33">
        <f>K164</f>
        <v>0</v>
      </c>
      <c r="L169" s="77">
        <f t="shared" si="18"/>
        <v>1572.4217599999999</v>
      </c>
      <c r="M169" s="289">
        <f t="shared" si="21"/>
        <v>2830.359168</v>
      </c>
      <c r="N169" s="149">
        <f t="shared" si="22"/>
        <v>6604.1713920000002</v>
      </c>
      <c r="O169" s="566" t="s">
        <v>4261</v>
      </c>
      <c r="P169" s="566" t="s">
        <v>4261</v>
      </c>
      <c r="Q169" s="279">
        <f t="shared" si="23"/>
        <v>2830.359168</v>
      </c>
      <c r="R169" s="34"/>
      <c r="S169" s="463"/>
    </row>
    <row r="170" spans="1:19" s="49" customFormat="1" ht="25.5">
      <c r="A170" s="466"/>
      <c r="B170" s="58" t="s">
        <v>3966</v>
      </c>
      <c r="C170" s="791" t="s">
        <v>3991</v>
      </c>
      <c r="D170" s="48" t="s">
        <v>4</v>
      </c>
      <c r="E170" s="32">
        <v>6</v>
      </c>
      <c r="F170" s="56">
        <v>5.3698749999999995</v>
      </c>
      <c r="G170" s="88">
        <v>300</v>
      </c>
      <c r="H170" s="88">
        <v>100</v>
      </c>
      <c r="I170" s="89">
        <v>2.5</v>
      </c>
      <c r="J170" s="83">
        <v>1678.8262399999999</v>
      </c>
      <c r="K170" s="33">
        <f t="shared" si="17"/>
        <v>0</v>
      </c>
      <c r="L170" s="77">
        <f t="shared" si="18"/>
        <v>1678.8262399999999</v>
      </c>
      <c r="M170" s="289">
        <f t="shared" si="21"/>
        <v>3021.887232</v>
      </c>
      <c r="N170" s="149">
        <f t="shared" si="22"/>
        <v>7051.0702080000001</v>
      </c>
      <c r="O170" s="566" t="s">
        <v>4261</v>
      </c>
      <c r="P170" s="566" t="s">
        <v>4261</v>
      </c>
      <c r="Q170" s="279">
        <f t="shared" si="23"/>
        <v>3021.887232</v>
      </c>
      <c r="R170" s="34"/>
      <c r="S170" s="463"/>
    </row>
    <row r="171" spans="1:19" s="49" customFormat="1" ht="25.5">
      <c r="A171" s="466"/>
      <c r="B171" s="58" t="s">
        <v>3967</v>
      </c>
      <c r="C171" s="791" t="s">
        <v>3992</v>
      </c>
      <c r="D171" s="48" t="s">
        <v>4</v>
      </c>
      <c r="E171" s="32">
        <v>6</v>
      </c>
      <c r="F171" s="56">
        <v>5.752250000000001</v>
      </c>
      <c r="G171" s="88">
        <v>400</v>
      </c>
      <c r="H171" s="88">
        <v>100</v>
      </c>
      <c r="I171" s="89">
        <v>2.5</v>
      </c>
      <c r="J171" s="83">
        <v>1789.9598080000001</v>
      </c>
      <c r="K171" s="33">
        <f t="shared" si="17"/>
        <v>0</v>
      </c>
      <c r="L171" s="77">
        <f t="shared" si="18"/>
        <v>1789.9598080000001</v>
      </c>
      <c r="M171" s="289">
        <f t="shared" si="21"/>
        <v>3221.9276544000004</v>
      </c>
      <c r="N171" s="149">
        <f t="shared" si="22"/>
        <v>7517.8311936000009</v>
      </c>
      <c r="O171" s="566" t="s">
        <v>4261</v>
      </c>
      <c r="P171" s="566" t="s">
        <v>4261</v>
      </c>
      <c r="Q171" s="279">
        <f t="shared" si="23"/>
        <v>3221.9276544000004</v>
      </c>
      <c r="R171" s="34"/>
      <c r="S171" s="463"/>
    </row>
    <row r="172" spans="1:19" s="49" customFormat="1" ht="25.5">
      <c r="A172" s="466"/>
      <c r="B172" s="58" t="s">
        <v>3968</v>
      </c>
      <c r="C172" s="791" t="s">
        <v>3993</v>
      </c>
      <c r="D172" s="48" t="s">
        <v>4</v>
      </c>
      <c r="E172" s="32">
        <v>6</v>
      </c>
      <c r="F172" s="56">
        <v>6.1346249999999998</v>
      </c>
      <c r="G172" s="88">
        <v>500</v>
      </c>
      <c r="H172" s="88">
        <v>100</v>
      </c>
      <c r="I172" s="89">
        <v>2.5</v>
      </c>
      <c r="J172" s="83">
        <v>1898.7288319999998</v>
      </c>
      <c r="K172" s="33">
        <f t="shared" si="17"/>
        <v>0</v>
      </c>
      <c r="L172" s="77">
        <f t="shared" si="18"/>
        <v>1898.7288319999998</v>
      </c>
      <c r="M172" s="289">
        <f t="shared" si="21"/>
        <v>3417.7118975999997</v>
      </c>
      <c r="N172" s="149">
        <f t="shared" si="22"/>
        <v>7974.6610943999995</v>
      </c>
      <c r="O172" s="566" t="s">
        <v>4261</v>
      </c>
      <c r="P172" s="566" t="s">
        <v>4261</v>
      </c>
      <c r="Q172" s="279">
        <f t="shared" si="23"/>
        <v>3417.7118975999997</v>
      </c>
      <c r="R172" s="34"/>
      <c r="S172" s="463"/>
    </row>
    <row r="173" spans="1:19" s="49" customFormat="1" ht="25.5">
      <c r="A173" s="466"/>
      <c r="B173" s="58" t="s">
        <v>3969</v>
      </c>
      <c r="C173" s="791" t="s">
        <v>3994</v>
      </c>
      <c r="D173" s="48" t="s">
        <v>4</v>
      </c>
      <c r="E173" s="32">
        <v>6</v>
      </c>
      <c r="F173" s="56">
        <v>6.5170000000000012</v>
      </c>
      <c r="G173" s="88">
        <v>600</v>
      </c>
      <c r="H173" s="88">
        <v>100</v>
      </c>
      <c r="I173" s="89">
        <v>2.5</v>
      </c>
      <c r="J173" s="83">
        <v>2009.8624</v>
      </c>
      <c r="K173" s="33">
        <f t="shared" si="17"/>
        <v>0</v>
      </c>
      <c r="L173" s="77">
        <f t="shared" si="18"/>
        <v>2009.8624</v>
      </c>
      <c r="M173" s="289">
        <f t="shared" si="21"/>
        <v>3617.7523200000001</v>
      </c>
      <c r="N173" s="149">
        <f t="shared" si="22"/>
        <v>8441.4220800000003</v>
      </c>
      <c r="O173" s="566" t="s">
        <v>4261</v>
      </c>
      <c r="P173" s="566" t="s">
        <v>4261</v>
      </c>
      <c r="Q173" s="279">
        <f t="shared" si="23"/>
        <v>3617.7523200000001</v>
      </c>
      <c r="R173" s="34"/>
      <c r="S173" s="463"/>
    </row>
    <row r="174" spans="1:19" s="49" customFormat="1" ht="25.5">
      <c r="A174" s="466"/>
      <c r="B174" s="58" t="s">
        <v>4114</v>
      </c>
      <c r="C174" s="791" t="s">
        <v>4154</v>
      </c>
      <c r="D174" s="48" t="s">
        <v>4</v>
      </c>
      <c r="E174" s="32">
        <v>6</v>
      </c>
      <c r="F174" s="56">
        <v>6.91</v>
      </c>
      <c r="G174" s="88">
        <v>700</v>
      </c>
      <c r="H174" s="88">
        <v>100</v>
      </c>
      <c r="I174" s="89">
        <v>2.5</v>
      </c>
      <c r="J174" s="83">
        <v>2228.1280000000002</v>
      </c>
      <c r="K174" s="33"/>
      <c r="L174" s="77">
        <f t="shared" si="18"/>
        <v>2228.1280000000002</v>
      </c>
      <c r="M174" s="289">
        <f t="shared" si="21"/>
        <v>4010.6304000000005</v>
      </c>
      <c r="N174" s="149">
        <f t="shared" si="22"/>
        <v>9358.1376000000018</v>
      </c>
      <c r="O174" s="566" t="s">
        <v>4261</v>
      </c>
      <c r="P174" s="566" t="s">
        <v>4261</v>
      </c>
      <c r="Q174" s="279">
        <f t="shared" si="23"/>
        <v>4010.6304000000005</v>
      </c>
      <c r="R174" s="34"/>
      <c r="S174" s="463"/>
    </row>
    <row r="175" spans="1:19" s="49" customFormat="1" ht="25.5">
      <c r="A175" s="466"/>
      <c r="B175" s="58" t="s">
        <v>4115</v>
      </c>
      <c r="C175" s="791" t="s">
        <v>4155</v>
      </c>
      <c r="D175" s="48" t="s">
        <v>4</v>
      </c>
      <c r="E175" s="32">
        <v>6</v>
      </c>
      <c r="F175" s="56">
        <v>7.3</v>
      </c>
      <c r="G175" s="88">
        <v>800</v>
      </c>
      <c r="H175" s="88">
        <v>100</v>
      </c>
      <c r="I175" s="89">
        <v>2.5</v>
      </c>
      <c r="J175" s="83">
        <v>2446.3935999999999</v>
      </c>
      <c r="K175" s="33"/>
      <c r="L175" s="77">
        <f t="shared" si="18"/>
        <v>2446.3935999999999</v>
      </c>
      <c r="M175" s="289">
        <f t="shared" si="21"/>
        <v>4403.5084799999995</v>
      </c>
      <c r="N175" s="149">
        <f t="shared" si="22"/>
        <v>10274.85312</v>
      </c>
      <c r="O175" s="566" t="s">
        <v>4261</v>
      </c>
      <c r="P175" s="566" t="s">
        <v>4261</v>
      </c>
      <c r="Q175" s="279">
        <f t="shared" si="23"/>
        <v>4403.5084799999995</v>
      </c>
      <c r="R175" s="34"/>
      <c r="S175" s="463"/>
    </row>
    <row r="176" spans="1:19" s="49" customFormat="1" ht="25.5">
      <c r="A176" s="466"/>
      <c r="B176" s="58" t="s">
        <v>4116</v>
      </c>
      <c r="C176" s="791" t="s">
        <v>4156</v>
      </c>
      <c r="D176" s="48" t="s">
        <v>4</v>
      </c>
      <c r="E176" s="32">
        <v>6</v>
      </c>
      <c r="F176" s="56">
        <v>7.69</v>
      </c>
      <c r="G176" s="88">
        <v>900</v>
      </c>
      <c r="H176" s="88">
        <v>100</v>
      </c>
      <c r="I176" s="89">
        <v>2.5</v>
      </c>
      <c r="J176" s="83">
        <v>2664.6592000000001</v>
      </c>
      <c r="K176" s="33"/>
      <c r="L176" s="77">
        <f t="shared" si="18"/>
        <v>2664.6592000000001</v>
      </c>
      <c r="M176" s="289">
        <f t="shared" si="21"/>
        <v>4796.3865599999999</v>
      </c>
      <c r="N176" s="149">
        <f t="shared" si="22"/>
        <v>11191.568640000001</v>
      </c>
      <c r="O176" s="566" t="s">
        <v>4261</v>
      </c>
      <c r="P176" s="566" t="s">
        <v>4261</v>
      </c>
      <c r="Q176" s="279">
        <f t="shared" si="23"/>
        <v>4796.3865599999999</v>
      </c>
      <c r="R176" s="34"/>
      <c r="S176" s="463"/>
    </row>
    <row r="177" spans="1:19" s="49" customFormat="1" ht="25.5">
      <c r="A177" s="466"/>
      <c r="B177" s="58" t="s">
        <v>4117</v>
      </c>
      <c r="C177" s="791" t="s">
        <v>4157</v>
      </c>
      <c r="D177" s="48" t="s">
        <v>4</v>
      </c>
      <c r="E177" s="32">
        <v>6</v>
      </c>
      <c r="F177" s="56">
        <v>8.08</v>
      </c>
      <c r="G177" s="88">
        <v>1000</v>
      </c>
      <c r="H177" s="88">
        <v>100</v>
      </c>
      <c r="I177" s="89">
        <v>2.5</v>
      </c>
      <c r="J177" s="83">
        <v>2882.9248000000002</v>
      </c>
      <c r="K177" s="33"/>
      <c r="L177" s="77">
        <f t="shared" si="18"/>
        <v>2882.9248000000002</v>
      </c>
      <c r="M177" s="289">
        <f t="shared" si="21"/>
        <v>5189.2646400000003</v>
      </c>
      <c r="N177" s="149">
        <f t="shared" si="22"/>
        <v>12108.284160000001</v>
      </c>
      <c r="O177" s="566" t="s">
        <v>4261</v>
      </c>
      <c r="P177" s="566" t="s">
        <v>4261</v>
      </c>
      <c r="Q177" s="279">
        <f t="shared" si="23"/>
        <v>5189.2646400000003</v>
      </c>
      <c r="R177" s="34"/>
      <c r="S177" s="463"/>
    </row>
    <row r="178" spans="1:19" s="49" customFormat="1" ht="25.5">
      <c r="A178" s="466"/>
      <c r="B178" s="58" t="s">
        <v>3970</v>
      </c>
      <c r="C178" s="791" t="s">
        <v>3995</v>
      </c>
      <c r="D178" s="48" t="s">
        <v>4</v>
      </c>
      <c r="E178" s="32">
        <v>6</v>
      </c>
      <c r="F178" s="56">
        <v>6.1179999999999994</v>
      </c>
      <c r="G178" s="88">
        <v>200</v>
      </c>
      <c r="H178" s="88">
        <v>200</v>
      </c>
      <c r="I178" s="89">
        <v>2.5</v>
      </c>
      <c r="J178" s="83">
        <v>2667.2056320000002</v>
      </c>
      <c r="K178" s="33">
        <f>K173</f>
        <v>0</v>
      </c>
      <c r="L178" s="77">
        <f t="shared" si="18"/>
        <v>2667.2056320000002</v>
      </c>
      <c r="M178" s="289">
        <f t="shared" si="21"/>
        <v>4800.9701376000003</v>
      </c>
      <c r="N178" s="149">
        <f t="shared" si="22"/>
        <v>11202.263654400002</v>
      </c>
      <c r="O178" s="566" t="s">
        <v>4261</v>
      </c>
      <c r="P178" s="566" t="s">
        <v>4261</v>
      </c>
      <c r="Q178" s="279">
        <f t="shared" si="23"/>
        <v>4800.9701376000003</v>
      </c>
      <c r="R178" s="34"/>
      <c r="S178" s="463"/>
    </row>
    <row r="179" spans="1:19" s="49" customFormat="1" ht="25.5">
      <c r="A179" s="466"/>
      <c r="B179" s="58" t="s">
        <v>3971</v>
      </c>
      <c r="C179" s="791" t="s">
        <v>3996</v>
      </c>
      <c r="D179" s="48" t="s">
        <v>4</v>
      </c>
      <c r="E179" s="32">
        <v>6</v>
      </c>
      <c r="F179" s="56">
        <v>6.4239000000000006</v>
      </c>
      <c r="G179" s="88">
        <v>300</v>
      </c>
      <c r="H179" s="88">
        <v>200</v>
      </c>
      <c r="I179" s="89">
        <v>2.5</v>
      </c>
      <c r="J179" s="83">
        <v>2780.7037439999995</v>
      </c>
      <c r="K179" s="33">
        <f t="shared" si="17"/>
        <v>0</v>
      </c>
      <c r="L179" s="77">
        <f t="shared" si="18"/>
        <v>2780.7037439999995</v>
      </c>
      <c r="M179" s="289">
        <f t="shared" si="21"/>
        <v>5005.2667391999994</v>
      </c>
      <c r="N179" s="149">
        <f t="shared" si="22"/>
        <v>11678.955724799998</v>
      </c>
      <c r="O179" s="566" t="s">
        <v>4261</v>
      </c>
      <c r="P179" s="566" t="s">
        <v>4261</v>
      </c>
      <c r="Q179" s="279">
        <f t="shared" si="23"/>
        <v>5005.2667391999994</v>
      </c>
      <c r="R179" s="34"/>
      <c r="S179" s="463"/>
    </row>
    <row r="180" spans="1:19" s="49" customFormat="1" ht="25.5">
      <c r="A180" s="466"/>
      <c r="B180" s="58" t="s">
        <v>3972</v>
      </c>
      <c r="C180" s="791" t="s">
        <v>3997</v>
      </c>
      <c r="D180" s="48" t="s">
        <v>4</v>
      </c>
      <c r="E180" s="32">
        <v>6</v>
      </c>
      <c r="F180" s="56">
        <v>6.7298</v>
      </c>
      <c r="G180" s="88">
        <v>400</v>
      </c>
      <c r="H180" s="88">
        <v>200</v>
      </c>
      <c r="I180" s="89">
        <v>2.5</v>
      </c>
      <c r="J180" s="83">
        <v>2887.1082239999996</v>
      </c>
      <c r="K180" s="33">
        <f t="shared" si="17"/>
        <v>0</v>
      </c>
      <c r="L180" s="77">
        <f t="shared" si="18"/>
        <v>2887.1082239999996</v>
      </c>
      <c r="M180" s="289">
        <f t="shared" si="21"/>
        <v>5196.7948031999995</v>
      </c>
      <c r="N180" s="149">
        <f t="shared" si="22"/>
        <v>12125.854540799999</v>
      </c>
      <c r="O180" s="566" t="s">
        <v>4261</v>
      </c>
      <c r="P180" s="566" t="s">
        <v>4261</v>
      </c>
      <c r="Q180" s="279">
        <f t="shared" si="23"/>
        <v>5196.7948031999995</v>
      </c>
      <c r="R180" s="34"/>
      <c r="S180" s="463"/>
    </row>
    <row r="181" spans="1:19" s="49" customFormat="1" ht="25.5">
      <c r="A181" s="466"/>
      <c r="B181" s="58" t="s">
        <v>3973</v>
      </c>
      <c r="C181" s="791" t="s">
        <v>3998</v>
      </c>
      <c r="D181" s="48" t="s">
        <v>4</v>
      </c>
      <c r="E181" s="32">
        <v>6</v>
      </c>
      <c r="F181" s="56">
        <v>7.0357000000000003</v>
      </c>
      <c r="G181" s="88">
        <v>500</v>
      </c>
      <c r="H181" s="88">
        <v>200</v>
      </c>
      <c r="I181" s="89">
        <v>2.5</v>
      </c>
      <c r="J181" s="83">
        <v>3000.6063359999998</v>
      </c>
      <c r="K181" s="33">
        <f t="shared" si="17"/>
        <v>0</v>
      </c>
      <c r="L181" s="77">
        <f t="shared" si="18"/>
        <v>3000.6063359999998</v>
      </c>
      <c r="M181" s="289">
        <f t="shared" si="21"/>
        <v>5401.0914047999995</v>
      </c>
      <c r="N181" s="149">
        <f t="shared" si="22"/>
        <v>12602.546611199999</v>
      </c>
      <c r="O181" s="566" t="s">
        <v>4261</v>
      </c>
      <c r="P181" s="566" t="s">
        <v>4261</v>
      </c>
      <c r="Q181" s="279">
        <f t="shared" si="23"/>
        <v>5401.0914047999995</v>
      </c>
      <c r="R181" s="34"/>
      <c r="S181" s="463"/>
    </row>
    <row r="182" spans="1:19" s="49" customFormat="1" ht="25.5">
      <c r="A182" s="466"/>
      <c r="B182" s="58" t="s">
        <v>3974</v>
      </c>
      <c r="C182" s="791" t="s">
        <v>3999</v>
      </c>
      <c r="D182" s="48" t="s">
        <v>4</v>
      </c>
      <c r="E182" s="32">
        <v>6</v>
      </c>
      <c r="F182" s="56">
        <v>7.3415999999999997</v>
      </c>
      <c r="G182" s="88">
        <v>600</v>
      </c>
      <c r="H182" s="88">
        <v>200</v>
      </c>
      <c r="I182" s="89">
        <v>2.5</v>
      </c>
      <c r="J182" s="83">
        <v>3225.9136000000003</v>
      </c>
      <c r="K182" s="33">
        <f t="shared" si="17"/>
        <v>0</v>
      </c>
      <c r="L182" s="77">
        <f t="shared" si="18"/>
        <v>3225.9136000000003</v>
      </c>
      <c r="M182" s="289">
        <f t="shared" si="21"/>
        <v>5806.6444800000008</v>
      </c>
      <c r="N182" s="149">
        <f t="shared" si="22"/>
        <v>13548.837120000002</v>
      </c>
      <c r="O182" s="566" t="s">
        <v>4261</v>
      </c>
      <c r="P182" s="566" t="s">
        <v>4261</v>
      </c>
      <c r="Q182" s="279">
        <f t="shared" si="23"/>
        <v>5806.6444800000008</v>
      </c>
      <c r="R182" s="34"/>
      <c r="S182" s="463"/>
    </row>
    <row r="183" spans="1:19" s="49" customFormat="1" ht="25.5">
      <c r="A183" s="642"/>
      <c r="B183" s="58" t="s">
        <v>4118</v>
      </c>
      <c r="C183" s="791" t="s">
        <v>4158</v>
      </c>
      <c r="D183" s="48" t="s">
        <v>4</v>
      </c>
      <c r="E183" s="32">
        <v>6</v>
      </c>
      <c r="F183" s="56">
        <v>7.64</v>
      </c>
      <c r="G183" s="88">
        <v>700</v>
      </c>
      <c r="H183" s="88">
        <v>200</v>
      </c>
      <c r="I183" s="89">
        <v>2.5</v>
      </c>
      <c r="J183" s="83">
        <v>3841.7343999999998</v>
      </c>
      <c r="K183" s="824"/>
      <c r="L183" s="77">
        <f t="shared" si="18"/>
        <v>3841.7343999999998</v>
      </c>
      <c r="M183" s="289">
        <f t="shared" si="21"/>
        <v>6915.1219199999996</v>
      </c>
      <c r="N183" s="149">
        <f t="shared" si="22"/>
        <v>16135.28448</v>
      </c>
      <c r="O183" s="566" t="s">
        <v>4261</v>
      </c>
      <c r="P183" s="566" t="s">
        <v>4261</v>
      </c>
      <c r="Q183" s="279">
        <f t="shared" si="23"/>
        <v>6915.1219199999996</v>
      </c>
      <c r="R183" s="584"/>
      <c r="S183" s="463"/>
    </row>
    <row r="184" spans="1:19" s="49" customFormat="1" ht="25.5">
      <c r="A184" s="642"/>
      <c r="B184" s="58" t="s">
        <v>4119</v>
      </c>
      <c r="C184" s="791" t="s">
        <v>4159</v>
      </c>
      <c r="D184" s="48" t="s">
        <v>4</v>
      </c>
      <c r="E184" s="32">
        <v>6</v>
      </c>
      <c r="F184" s="56">
        <v>7.94</v>
      </c>
      <c r="G184" s="88">
        <v>800</v>
      </c>
      <c r="H184" s="88">
        <v>200</v>
      </c>
      <c r="I184" s="89">
        <v>2.5</v>
      </c>
      <c r="J184" s="83">
        <v>4067.7952</v>
      </c>
      <c r="K184" s="824"/>
      <c r="L184" s="77">
        <f t="shared" si="18"/>
        <v>4067.7952</v>
      </c>
      <c r="M184" s="289">
        <f t="shared" si="21"/>
        <v>7322.0313599999999</v>
      </c>
      <c r="N184" s="149">
        <f t="shared" si="22"/>
        <v>17084.739840000002</v>
      </c>
      <c r="O184" s="566" t="s">
        <v>4261</v>
      </c>
      <c r="P184" s="566" t="s">
        <v>4261</v>
      </c>
      <c r="Q184" s="279">
        <f t="shared" si="23"/>
        <v>7322.0313599999999</v>
      </c>
      <c r="R184" s="584"/>
      <c r="S184" s="463"/>
    </row>
    <row r="185" spans="1:19" s="49" customFormat="1" ht="25.5">
      <c r="A185" s="642"/>
      <c r="B185" s="58" t="s">
        <v>4120</v>
      </c>
      <c r="C185" s="791" t="s">
        <v>4160</v>
      </c>
      <c r="D185" s="48" t="s">
        <v>4</v>
      </c>
      <c r="E185" s="32">
        <v>6</v>
      </c>
      <c r="F185" s="56">
        <v>8.24</v>
      </c>
      <c r="G185" s="88">
        <v>900</v>
      </c>
      <c r="H185" s="88">
        <v>200</v>
      </c>
      <c r="I185" s="89">
        <v>2.5</v>
      </c>
      <c r="J185" s="83">
        <v>4293.8559999999998</v>
      </c>
      <c r="K185" s="824"/>
      <c r="L185" s="77">
        <f t="shared" si="18"/>
        <v>4293.8559999999998</v>
      </c>
      <c r="M185" s="289">
        <f t="shared" si="21"/>
        <v>7728.9407999999994</v>
      </c>
      <c r="N185" s="149">
        <f t="shared" si="22"/>
        <v>18034.195199999998</v>
      </c>
      <c r="O185" s="566" t="s">
        <v>4261</v>
      </c>
      <c r="P185" s="566" t="s">
        <v>4261</v>
      </c>
      <c r="Q185" s="279">
        <f t="shared" si="23"/>
        <v>7728.9407999999994</v>
      </c>
      <c r="R185" s="584"/>
      <c r="S185" s="463"/>
    </row>
    <row r="186" spans="1:19" s="49" customFormat="1" ht="25.5">
      <c r="A186" s="642"/>
      <c r="B186" s="58" t="s">
        <v>4121</v>
      </c>
      <c r="C186" s="791" t="s">
        <v>4161</v>
      </c>
      <c r="D186" s="48" t="s">
        <v>4</v>
      </c>
      <c r="E186" s="32">
        <v>6</v>
      </c>
      <c r="F186" s="56">
        <v>8.5399999999999991</v>
      </c>
      <c r="G186" s="88">
        <v>1000</v>
      </c>
      <c r="H186" s="88">
        <v>200</v>
      </c>
      <c r="I186" s="89">
        <v>2.5</v>
      </c>
      <c r="J186" s="83">
        <v>4519.9168</v>
      </c>
      <c r="K186" s="824"/>
      <c r="L186" s="77">
        <f t="shared" si="18"/>
        <v>4519.9168</v>
      </c>
      <c r="M186" s="289">
        <f t="shared" si="21"/>
        <v>8135.8502399999998</v>
      </c>
      <c r="N186" s="149">
        <f t="shared" si="22"/>
        <v>18983.650560000002</v>
      </c>
      <c r="O186" s="566" t="s">
        <v>4261</v>
      </c>
      <c r="P186" s="566" t="s">
        <v>4261</v>
      </c>
      <c r="Q186" s="279">
        <f t="shared" si="23"/>
        <v>8135.8502399999998</v>
      </c>
      <c r="R186" s="584"/>
      <c r="S186" s="463"/>
    </row>
  </sheetData>
  <autoFilter ref="G5:I182">
    <sortState ref="G32:I81">
      <sortCondition ref="I5:I81"/>
    </sortState>
  </autoFilter>
  <mergeCells count="13">
    <mergeCell ref="A2:R2"/>
    <mergeCell ref="D1:R1"/>
    <mergeCell ref="A3:A4"/>
    <mergeCell ref="B3:B4"/>
    <mergeCell ref="C3:C4"/>
    <mergeCell ref="L4:Q4"/>
    <mergeCell ref="D3:D4"/>
    <mergeCell ref="E3:E4"/>
    <mergeCell ref="F3:F4"/>
    <mergeCell ref="G3:G4"/>
    <mergeCell ref="H3:H4"/>
    <mergeCell ref="I3:I4"/>
    <mergeCell ref="J3:J4"/>
  </mergeCells>
  <hyperlinks>
    <hyperlink ref="R3" location="Оглавление!A1" display="Оглавление &gt;&gt;&gt;&gt;"/>
    <hyperlink ref="R4" location="Фотооглавление!A1" display="Оглавление &gt;&gt;&gt;&gt;"/>
  </hyperlinks>
  <pageMargins left="0" right="0" top="0" bottom="0" header="0" footer="0"/>
  <pageSetup paperSize="9" scale="7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  <pageSetUpPr autoPageBreaks="0"/>
  </sheetPr>
  <dimension ref="A1:R35"/>
  <sheetViews>
    <sheetView showGridLines="0" workbookViewId="0">
      <pane xSplit="1" ySplit="4" topLeftCell="B5" activePane="bottomRight" state="frozen"/>
      <selection activeCell="Y27" sqref="Y27"/>
      <selection pane="topRight" activeCell="Y27" sqref="Y27"/>
      <selection pane="bottomLeft" activeCell="Y27" sqref="Y27"/>
      <selection pane="bottomRight" sqref="A1:XFD1"/>
    </sheetView>
  </sheetViews>
  <sheetFormatPr defaultRowHeight="11.25"/>
  <cols>
    <col min="1" max="1" width="1.7109375" style="441" customWidth="1"/>
    <col min="2" max="2" width="12" style="442" customWidth="1"/>
    <col min="3" max="3" width="46" style="441" customWidth="1"/>
    <col min="4" max="4" width="3" style="442" customWidth="1"/>
    <col min="5" max="5" width="2.28515625" style="442" customWidth="1"/>
    <col min="6" max="6" width="4" style="443" customWidth="1"/>
    <col min="7" max="7" width="4.42578125" style="442" customWidth="1"/>
    <col min="8" max="8" width="4.28515625" style="443" customWidth="1"/>
    <col min="9" max="9" width="7.85546875" style="442" customWidth="1"/>
    <col min="10" max="10" width="8.28515625" style="442" hidden="1" customWidth="1"/>
    <col min="11" max="11" width="9" style="442" customWidth="1"/>
    <col min="12" max="13" width="7.42578125" style="442" customWidth="1"/>
    <col min="14" max="14" width="8.140625" style="442" customWidth="1"/>
    <col min="15" max="15" width="8" style="442" customWidth="1"/>
    <col min="16" max="16" width="7.42578125" style="442" customWidth="1"/>
    <col min="17" max="17" width="22" style="441" customWidth="1"/>
    <col min="18" max="18" width="4" style="444" customWidth="1"/>
    <col min="19" max="16384" width="9.140625" style="444"/>
  </cols>
  <sheetData>
    <row r="1" spans="1:18" s="1" customFormat="1" ht="62.25" customHeight="1">
      <c r="A1" s="441"/>
      <c r="B1" s="442"/>
      <c r="C1" s="441"/>
      <c r="D1" s="971" t="s">
        <v>3840</v>
      </c>
      <c r="E1" s="971"/>
      <c r="F1" s="971"/>
      <c r="G1" s="971"/>
      <c r="H1" s="971"/>
      <c r="I1" s="971"/>
      <c r="J1" s="971"/>
      <c r="K1" s="971"/>
      <c r="L1" s="971"/>
      <c r="M1" s="971"/>
      <c r="N1" s="971"/>
      <c r="O1" s="971"/>
      <c r="P1" s="971"/>
      <c r="Q1" s="973"/>
    </row>
    <row r="2" spans="1:18" s="7" customFormat="1" ht="37.5" customHeight="1">
      <c r="A2" s="1038" t="s">
        <v>0</v>
      </c>
      <c r="B2" s="1008" t="s">
        <v>1</v>
      </c>
      <c r="C2" s="1008" t="s">
        <v>2</v>
      </c>
      <c r="D2" s="982" t="s">
        <v>3</v>
      </c>
      <c r="E2" s="982" t="s">
        <v>76</v>
      </c>
      <c r="F2" s="983" t="s">
        <v>100</v>
      </c>
      <c r="G2" s="982" t="s">
        <v>124</v>
      </c>
      <c r="H2" s="983" t="s">
        <v>126</v>
      </c>
      <c r="I2" s="982" t="s">
        <v>99</v>
      </c>
      <c r="J2" s="572"/>
      <c r="K2" s="811" t="s">
        <v>2417</v>
      </c>
      <c r="L2" s="807" t="s">
        <v>2423</v>
      </c>
      <c r="M2" s="815" t="s">
        <v>3423</v>
      </c>
      <c r="N2" s="815" t="s">
        <v>3424</v>
      </c>
      <c r="O2" s="815" t="s">
        <v>3425</v>
      </c>
      <c r="P2" s="816" t="s">
        <v>2425</v>
      </c>
      <c r="Q2" s="757" t="s">
        <v>3845</v>
      </c>
      <c r="R2" s="510"/>
    </row>
    <row r="3" spans="1:18" s="7" customFormat="1" ht="23.25" customHeight="1">
      <c r="A3" s="1038"/>
      <c r="B3" s="1008"/>
      <c r="C3" s="1008"/>
      <c r="D3" s="982"/>
      <c r="E3" s="982"/>
      <c r="F3" s="983"/>
      <c r="G3" s="982"/>
      <c r="H3" s="983"/>
      <c r="I3" s="982"/>
      <c r="J3" s="572"/>
      <c r="K3" s="979">
        <f>Оглавление!C2</f>
        <v>0</v>
      </c>
      <c r="L3" s="980"/>
      <c r="M3" s="980"/>
      <c r="N3" s="980"/>
      <c r="O3" s="980"/>
      <c r="P3" s="981"/>
      <c r="Q3" s="560" t="s">
        <v>3846</v>
      </c>
      <c r="R3" s="510"/>
    </row>
    <row r="4" spans="1:18" s="49" customFormat="1" ht="12.75">
      <c r="A4" s="576"/>
      <c r="B4" s="54"/>
      <c r="C4" s="54"/>
      <c r="D4" s="48"/>
      <c r="E4" s="32"/>
      <c r="F4" s="48"/>
      <c r="G4" s="579"/>
      <c r="H4" s="580"/>
      <c r="I4" s="93"/>
      <c r="J4" s="33"/>
      <c r="K4" s="77"/>
      <c r="L4" s="77"/>
      <c r="M4" s="77"/>
      <c r="N4" s="77"/>
      <c r="O4" s="77"/>
      <c r="P4" s="77"/>
      <c r="Q4" s="50"/>
    </row>
    <row r="5" spans="1:18" s="49" customFormat="1" ht="15" customHeight="1">
      <c r="A5" s="577"/>
      <c r="B5" s="1040" t="s">
        <v>1081</v>
      </c>
      <c r="C5" s="1041"/>
      <c r="D5" s="1041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</row>
    <row r="6" spans="1:18" s="49" customFormat="1" ht="13.5" customHeight="1">
      <c r="A6" s="577"/>
      <c r="B6" s="760" t="s">
        <v>2438</v>
      </c>
      <c r="C6" s="758" t="s">
        <v>2426</v>
      </c>
      <c r="D6" s="48" t="s">
        <v>4</v>
      </c>
      <c r="E6" s="32">
        <v>6</v>
      </c>
      <c r="F6" s="48"/>
      <c r="G6" s="93">
        <v>50</v>
      </c>
      <c r="H6" s="124">
        <v>0.55000000000000004</v>
      </c>
      <c r="I6" s="124">
        <v>100.253365632</v>
      </c>
      <c r="J6" s="33">
        <f>K3</f>
        <v>0</v>
      </c>
      <c r="K6" s="77">
        <f>I6*(1-J6)</f>
        <v>100.253365632</v>
      </c>
      <c r="L6" s="289" t="s">
        <v>521</v>
      </c>
      <c r="M6" s="149" t="s">
        <v>521</v>
      </c>
      <c r="N6" s="149" t="s">
        <v>521</v>
      </c>
      <c r="O6" s="149" t="s">
        <v>521</v>
      </c>
      <c r="P6" s="279">
        <f>K6*1.8</f>
        <v>180.4560581376</v>
      </c>
      <c r="Q6" s="52"/>
    </row>
    <row r="7" spans="1:18" s="268" customFormat="1" ht="13.5" customHeight="1">
      <c r="A7" s="578"/>
      <c r="B7" s="760" t="s">
        <v>2439</v>
      </c>
      <c r="C7" s="758" t="s">
        <v>2427</v>
      </c>
      <c r="D7" s="48" t="s">
        <v>4</v>
      </c>
      <c r="E7" s="32">
        <v>6</v>
      </c>
      <c r="F7" s="48"/>
      <c r="G7" s="93">
        <v>50</v>
      </c>
      <c r="H7" s="124">
        <v>0.7</v>
      </c>
      <c r="I7" s="124">
        <v>116.96225990399999</v>
      </c>
      <c r="J7" s="33">
        <f>K3</f>
        <v>0</v>
      </c>
      <c r="K7" s="77">
        <f t="shared" ref="K7:K33" si="0">I7*(1-J7)</f>
        <v>116.96225990399999</v>
      </c>
      <c r="L7" s="289" t="s">
        <v>521</v>
      </c>
      <c r="M7" s="149">
        <f t="shared" ref="M7:M33" si="1">K7*4</f>
        <v>467.84903961599997</v>
      </c>
      <c r="N7" s="149">
        <f t="shared" ref="N7:N33" si="2">K7*5.2</f>
        <v>608.20375150079997</v>
      </c>
      <c r="O7" s="149">
        <f t="shared" ref="O7:O33" si="3">K7*9</f>
        <v>1052.6603391359999</v>
      </c>
      <c r="P7" s="279">
        <f t="shared" ref="P7:P33" si="4">K7*1.8</f>
        <v>210.5320678272</v>
      </c>
      <c r="Q7" s="433"/>
    </row>
    <row r="8" spans="1:18" s="49" customFormat="1" ht="13.5" customHeight="1">
      <c r="A8" s="577"/>
      <c r="B8" s="502" t="s">
        <v>2528</v>
      </c>
      <c r="C8" s="81" t="s">
        <v>2536</v>
      </c>
      <c r="D8" s="48" t="s">
        <v>4</v>
      </c>
      <c r="E8" s="32">
        <v>6</v>
      </c>
      <c r="F8" s="48"/>
      <c r="G8" s="93">
        <v>50</v>
      </c>
      <c r="H8" s="124">
        <v>1</v>
      </c>
      <c r="I8" s="124">
        <v>146.84729591310168</v>
      </c>
      <c r="J8" s="33" t="str">
        <f>K2</f>
        <v xml:space="preserve"> Цена (Цинк Сендзимир) </v>
      </c>
      <c r="K8" s="77">
        <f>I8*(1-K3)</f>
        <v>146.84729591310168</v>
      </c>
      <c r="L8" s="289">
        <f>K8*1.8</f>
        <v>264.325132643583</v>
      </c>
      <c r="M8" s="149">
        <f t="shared" si="1"/>
        <v>587.3891836524067</v>
      </c>
      <c r="N8" s="149">
        <f t="shared" si="2"/>
        <v>763.60593874812878</v>
      </c>
      <c r="O8" s="149">
        <f t="shared" si="3"/>
        <v>1321.6256632179152</v>
      </c>
      <c r="P8" s="279">
        <f t="shared" ref="P8" si="5">K8*1.8</f>
        <v>264.325132643583</v>
      </c>
      <c r="Q8" s="50"/>
    </row>
    <row r="9" spans="1:18" s="49" customFormat="1" ht="13.5" customHeight="1">
      <c r="A9" s="577"/>
      <c r="B9" s="502" t="s">
        <v>3407</v>
      </c>
      <c r="C9" s="81" t="s">
        <v>3408</v>
      </c>
      <c r="D9" s="48" t="s">
        <v>4</v>
      </c>
      <c r="E9" s="32">
        <v>6</v>
      </c>
      <c r="F9" s="48"/>
      <c r="G9" s="93">
        <v>50</v>
      </c>
      <c r="H9" s="124">
        <v>1.2</v>
      </c>
      <c r="I9" s="124">
        <v>196.77683200000001</v>
      </c>
      <c r="J9" s="33">
        <f>K3</f>
        <v>0</v>
      </c>
      <c r="K9" s="77">
        <f t="shared" si="0"/>
        <v>196.77683200000001</v>
      </c>
      <c r="L9" s="289">
        <f>K9*1.8</f>
        <v>354.19829760000005</v>
      </c>
      <c r="M9" s="149">
        <f t="shared" si="1"/>
        <v>787.10732800000005</v>
      </c>
      <c r="N9" s="149">
        <f t="shared" si="2"/>
        <v>1023.2395264000002</v>
      </c>
      <c r="O9" s="149">
        <f t="shared" si="3"/>
        <v>1770.9914880000001</v>
      </c>
      <c r="P9" s="279">
        <f t="shared" si="4"/>
        <v>354.19829760000005</v>
      </c>
      <c r="Q9" s="50"/>
    </row>
    <row r="10" spans="1:18" s="49" customFormat="1" ht="13.5" customHeight="1">
      <c r="A10" s="577"/>
      <c r="B10" s="502" t="s">
        <v>2440</v>
      </c>
      <c r="C10" s="81" t="s">
        <v>2428</v>
      </c>
      <c r="D10" s="48" t="s">
        <v>4</v>
      </c>
      <c r="E10" s="32">
        <v>6</v>
      </c>
      <c r="F10" s="48"/>
      <c r="G10" s="93">
        <v>60</v>
      </c>
      <c r="H10" s="124">
        <v>0.7</v>
      </c>
      <c r="I10" s="124">
        <v>150.30252640517469</v>
      </c>
      <c r="J10" s="33">
        <f>K3</f>
        <v>0</v>
      </c>
      <c r="K10" s="77">
        <f>I10*(1-J10)</f>
        <v>150.30252640517469</v>
      </c>
      <c r="L10" s="289">
        <f>K10*1.8</f>
        <v>270.54454752931446</v>
      </c>
      <c r="M10" s="149">
        <f t="shared" si="1"/>
        <v>601.21010562069876</v>
      </c>
      <c r="N10" s="149">
        <f t="shared" si="2"/>
        <v>781.57313730690839</v>
      </c>
      <c r="O10" s="149">
        <f t="shared" si="3"/>
        <v>1352.7227376465721</v>
      </c>
      <c r="P10" s="279">
        <f t="shared" si="4"/>
        <v>270.54454752931446</v>
      </c>
      <c r="Q10" s="50"/>
    </row>
    <row r="11" spans="1:18" s="49" customFormat="1" ht="13.5" customHeight="1">
      <c r="A11" s="577"/>
      <c r="B11" s="502" t="s">
        <v>2441</v>
      </c>
      <c r="C11" s="81" t="s">
        <v>2429</v>
      </c>
      <c r="D11" s="48" t="s">
        <v>4</v>
      </c>
      <c r="E11" s="32">
        <v>6</v>
      </c>
      <c r="F11" s="48"/>
      <c r="G11" s="93">
        <v>100</v>
      </c>
      <c r="H11" s="124">
        <v>0.55000000000000004</v>
      </c>
      <c r="I11" s="124">
        <v>125.82752000000001</v>
      </c>
      <c r="J11" s="33">
        <f>K3</f>
        <v>0</v>
      </c>
      <c r="K11" s="77">
        <f>I11*(1-J11)</f>
        <v>125.82752000000001</v>
      </c>
      <c r="L11" s="289" t="s">
        <v>521</v>
      </c>
      <c r="M11" s="149" t="s">
        <v>521</v>
      </c>
      <c r="N11" s="149" t="s">
        <v>521</v>
      </c>
      <c r="O11" s="149" t="s">
        <v>521</v>
      </c>
      <c r="P11" s="279">
        <f t="shared" si="4"/>
        <v>226.48953600000002</v>
      </c>
      <c r="Q11" s="50"/>
    </row>
    <row r="12" spans="1:18" s="268" customFormat="1" ht="13.5" customHeight="1">
      <c r="A12" s="578"/>
      <c r="B12" s="502" t="s">
        <v>2442</v>
      </c>
      <c r="C12" s="81" t="s">
        <v>2430</v>
      </c>
      <c r="D12" s="48" t="s">
        <v>4</v>
      </c>
      <c r="E12" s="32">
        <v>6</v>
      </c>
      <c r="F12" s="48"/>
      <c r="G12" s="93">
        <v>100</v>
      </c>
      <c r="H12" s="124">
        <v>0.7</v>
      </c>
      <c r="I12" s="124">
        <v>150.68121600000001</v>
      </c>
      <c r="J12" s="33">
        <f>K3</f>
        <v>0</v>
      </c>
      <c r="K12" s="77">
        <f t="shared" si="0"/>
        <v>150.68121600000001</v>
      </c>
      <c r="L12" s="289" t="s">
        <v>521</v>
      </c>
      <c r="M12" s="149">
        <f t="shared" si="1"/>
        <v>602.72486400000003</v>
      </c>
      <c r="N12" s="149">
        <f t="shared" si="2"/>
        <v>783.54232320000006</v>
      </c>
      <c r="O12" s="149">
        <f t="shared" si="3"/>
        <v>1356.130944</v>
      </c>
      <c r="P12" s="279">
        <f t="shared" si="4"/>
        <v>271.22618880000005</v>
      </c>
      <c r="Q12" s="434"/>
    </row>
    <row r="13" spans="1:18" s="49" customFormat="1" ht="13.5" customHeight="1">
      <c r="A13" s="577"/>
      <c r="B13" s="502" t="s">
        <v>2529</v>
      </c>
      <c r="C13" s="81" t="s">
        <v>2537</v>
      </c>
      <c r="D13" s="48" t="s">
        <v>4</v>
      </c>
      <c r="E13" s="32">
        <v>6</v>
      </c>
      <c r="F13" s="48"/>
      <c r="G13" s="93">
        <v>100</v>
      </c>
      <c r="H13" s="124">
        <v>1</v>
      </c>
      <c r="I13" s="124">
        <v>196.49100800000002</v>
      </c>
      <c r="J13" s="33" t="str">
        <f>K2</f>
        <v xml:space="preserve"> Цена (Цинк Сендзимир) </v>
      </c>
      <c r="K13" s="77">
        <f>I13*(1-K3)</f>
        <v>196.49100800000002</v>
      </c>
      <c r="L13" s="289">
        <f>K13*1.8</f>
        <v>353.68381440000007</v>
      </c>
      <c r="M13" s="149">
        <f t="shared" si="1"/>
        <v>785.96403200000009</v>
      </c>
      <c r="N13" s="149">
        <f t="shared" si="2"/>
        <v>1021.7532416000001</v>
      </c>
      <c r="O13" s="149">
        <f t="shared" si="3"/>
        <v>1768.4190720000001</v>
      </c>
      <c r="P13" s="279">
        <f t="shared" ref="P13" si="6">K13*1.8</f>
        <v>353.68381440000007</v>
      </c>
      <c r="Q13" s="50"/>
    </row>
    <row r="14" spans="1:18" s="49" customFormat="1" ht="13.5" customHeight="1">
      <c r="A14" s="577"/>
      <c r="B14" s="502" t="s">
        <v>3409</v>
      </c>
      <c r="C14" s="81" t="s">
        <v>3416</v>
      </c>
      <c r="D14" s="48" t="s">
        <v>4</v>
      </c>
      <c r="E14" s="32">
        <v>6</v>
      </c>
      <c r="F14" s="48"/>
      <c r="G14" s="93">
        <v>100</v>
      </c>
      <c r="H14" s="124">
        <v>1.2</v>
      </c>
      <c r="I14" s="124">
        <v>263.29587200000003</v>
      </c>
      <c r="J14" s="33">
        <f>K3</f>
        <v>0</v>
      </c>
      <c r="K14" s="77">
        <f t="shared" si="0"/>
        <v>263.29587200000003</v>
      </c>
      <c r="L14" s="289">
        <f>K14*1.8</f>
        <v>473.93256960000008</v>
      </c>
      <c r="M14" s="149">
        <f t="shared" si="1"/>
        <v>1053.1834880000001</v>
      </c>
      <c r="N14" s="149">
        <f t="shared" si="2"/>
        <v>1369.1385344000003</v>
      </c>
      <c r="O14" s="149">
        <f t="shared" si="3"/>
        <v>2369.6628480000004</v>
      </c>
      <c r="P14" s="279">
        <f t="shared" si="4"/>
        <v>473.93256960000008</v>
      </c>
      <c r="Q14" s="50"/>
    </row>
    <row r="15" spans="1:18" s="49" customFormat="1" ht="13.5" customHeight="1">
      <c r="A15" s="577"/>
      <c r="B15" s="502" t="s">
        <v>2443</v>
      </c>
      <c r="C15" s="81" t="s">
        <v>2431</v>
      </c>
      <c r="D15" s="48" t="s">
        <v>4</v>
      </c>
      <c r="E15" s="32">
        <v>6</v>
      </c>
      <c r="F15" s="48"/>
      <c r="G15" s="93">
        <v>150</v>
      </c>
      <c r="H15" s="124">
        <v>0.55000000000000004</v>
      </c>
      <c r="I15" s="124">
        <v>179.14668799999998</v>
      </c>
      <c r="J15" s="33">
        <f>K3</f>
        <v>0</v>
      </c>
      <c r="K15" s="77">
        <f>I15*(1-J15)</f>
        <v>179.14668799999998</v>
      </c>
      <c r="L15" s="289" t="s">
        <v>521</v>
      </c>
      <c r="M15" s="149" t="s">
        <v>521</v>
      </c>
      <c r="N15" s="149" t="s">
        <v>521</v>
      </c>
      <c r="O15" s="149" t="s">
        <v>521</v>
      </c>
      <c r="P15" s="279">
        <f t="shared" si="4"/>
        <v>322.46403839999999</v>
      </c>
      <c r="Q15" s="50"/>
    </row>
    <row r="16" spans="1:18" s="268" customFormat="1" ht="13.5" customHeight="1">
      <c r="A16" s="578"/>
      <c r="B16" s="502" t="s">
        <v>2444</v>
      </c>
      <c r="C16" s="81" t="s">
        <v>2432</v>
      </c>
      <c r="D16" s="48" t="s">
        <v>4</v>
      </c>
      <c r="E16" s="32">
        <v>6</v>
      </c>
      <c r="F16" s="48"/>
      <c r="G16" s="93">
        <v>150</v>
      </c>
      <c r="H16" s="124">
        <v>0.7</v>
      </c>
      <c r="I16" s="124">
        <v>214.53689600000001</v>
      </c>
      <c r="J16" s="33">
        <f>K3</f>
        <v>0</v>
      </c>
      <c r="K16" s="77">
        <f t="shared" si="0"/>
        <v>214.53689600000001</v>
      </c>
      <c r="L16" s="289" t="s">
        <v>521</v>
      </c>
      <c r="M16" s="149">
        <f t="shared" si="1"/>
        <v>858.14758400000005</v>
      </c>
      <c r="N16" s="149">
        <f t="shared" si="2"/>
        <v>1115.5918592</v>
      </c>
      <c r="O16" s="149">
        <f t="shared" si="3"/>
        <v>1930.8320640000002</v>
      </c>
      <c r="P16" s="279">
        <f t="shared" si="4"/>
        <v>386.16641280000005</v>
      </c>
      <c r="Q16" s="434"/>
    </row>
    <row r="17" spans="1:17" s="49" customFormat="1" ht="13.5" customHeight="1">
      <c r="A17" s="577"/>
      <c r="B17" s="502" t="s">
        <v>2530</v>
      </c>
      <c r="C17" s="81" t="s">
        <v>2538</v>
      </c>
      <c r="D17" s="48" t="s">
        <v>4</v>
      </c>
      <c r="E17" s="32">
        <v>6</v>
      </c>
      <c r="F17" s="48"/>
      <c r="G17" s="93">
        <v>150</v>
      </c>
      <c r="H17" s="124">
        <v>1</v>
      </c>
      <c r="I17" s="124">
        <v>263.29587200000003</v>
      </c>
      <c r="J17" s="33" t="str">
        <f>K2</f>
        <v xml:space="preserve"> Цена (Цинк Сендзимир) </v>
      </c>
      <c r="K17" s="77">
        <f>I17*(1-K3)</f>
        <v>263.29587200000003</v>
      </c>
      <c r="L17" s="289">
        <f>K17*1.8</f>
        <v>473.93256960000008</v>
      </c>
      <c r="M17" s="149">
        <f t="shared" si="1"/>
        <v>1053.1834880000001</v>
      </c>
      <c r="N17" s="149">
        <f t="shared" si="2"/>
        <v>1369.1385344000003</v>
      </c>
      <c r="O17" s="149">
        <f t="shared" si="3"/>
        <v>2369.6628480000004</v>
      </c>
      <c r="P17" s="279">
        <f t="shared" ref="P17" si="7">K17*1.8</f>
        <v>473.93256960000008</v>
      </c>
      <c r="Q17" s="50"/>
    </row>
    <row r="18" spans="1:17" s="49" customFormat="1" ht="13.5" customHeight="1">
      <c r="A18" s="577"/>
      <c r="B18" s="502" t="s">
        <v>3410</v>
      </c>
      <c r="C18" s="81" t="s">
        <v>3411</v>
      </c>
      <c r="D18" s="48" t="s">
        <v>4</v>
      </c>
      <c r="E18" s="32">
        <v>6</v>
      </c>
      <c r="F18" s="48"/>
      <c r="G18" s="93">
        <v>150</v>
      </c>
      <c r="H18" s="124">
        <v>1.2</v>
      </c>
      <c r="I18" s="124">
        <v>352.86272000000002</v>
      </c>
      <c r="J18" s="33">
        <f>K3</f>
        <v>0</v>
      </c>
      <c r="K18" s="77">
        <v>149.36000000000001</v>
      </c>
      <c r="L18" s="289">
        <f>K18*1.8</f>
        <v>268.84800000000001</v>
      </c>
      <c r="M18" s="149">
        <f t="shared" si="1"/>
        <v>597.44000000000005</v>
      </c>
      <c r="N18" s="149">
        <f t="shared" si="2"/>
        <v>776.67200000000014</v>
      </c>
      <c r="O18" s="149">
        <f t="shared" si="3"/>
        <v>1344.2400000000002</v>
      </c>
      <c r="P18" s="279">
        <f t="shared" si="4"/>
        <v>268.84800000000001</v>
      </c>
      <c r="Q18" s="50"/>
    </row>
    <row r="19" spans="1:17" s="268" customFormat="1" ht="13.5" customHeight="1">
      <c r="A19" s="578"/>
      <c r="B19" s="502" t="s">
        <v>2445</v>
      </c>
      <c r="C19" s="81" t="s">
        <v>2433</v>
      </c>
      <c r="D19" s="48" t="s">
        <v>4</v>
      </c>
      <c r="E19" s="32">
        <v>6</v>
      </c>
      <c r="F19" s="48"/>
      <c r="G19" s="93">
        <v>200</v>
      </c>
      <c r="H19" s="124">
        <v>0.55000000000000004</v>
      </c>
      <c r="I19" s="124">
        <v>232.45286399999998</v>
      </c>
      <c r="J19" s="33">
        <f>K3</f>
        <v>0</v>
      </c>
      <c r="K19" s="77">
        <f>I19*(1-J19)</f>
        <v>232.45286399999998</v>
      </c>
      <c r="L19" s="289" t="s">
        <v>521</v>
      </c>
      <c r="M19" s="149" t="s">
        <v>521</v>
      </c>
      <c r="N19" s="149" t="s">
        <v>521</v>
      </c>
      <c r="O19" s="149" t="s">
        <v>521</v>
      </c>
      <c r="P19" s="279">
        <f t="shared" si="4"/>
        <v>418.41515519999996</v>
      </c>
      <c r="Q19" s="434"/>
    </row>
    <row r="20" spans="1:17" s="49" customFormat="1" ht="13.5" customHeight="1">
      <c r="A20" s="577"/>
      <c r="B20" s="502" t="s">
        <v>2446</v>
      </c>
      <c r="C20" s="81" t="s">
        <v>2434</v>
      </c>
      <c r="D20" s="48" t="s">
        <v>4</v>
      </c>
      <c r="E20" s="32">
        <v>6</v>
      </c>
      <c r="F20" s="48"/>
      <c r="G20" s="93">
        <v>200</v>
      </c>
      <c r="H20" s="124">
        <v>0.7</v>
      </c>
      <c r="I20" s="124">
        <v>278.37958400000002</v>
      </c>
      <c r="J20" s="33">
        <f>K3</f>
        <v>0</v>
      </c>
      <c r="K20" s="77">
        <f t="shared" si="0"/>
        <v>278.37958400000002</v>
      </c>
      <c r="L20" s="289" t="s">
        <v>521</v>
      </c>
      <c r="M20" s="149">
        <f t="shared" si="1"/>
        <v>1113.5183360000001</v>
      </c>
      <c r="N20" s="149">
        <f t="shared" si="2"/>
        <v>1447.5738368000002</v>
      </c>
      <c r="O20" s="149">
        <f t="shared" si="3"/>
        <v>2505.4162560000004</v>
      </c>
      <c r="P20" s="279">
        <f t="shared" si="4"/>
        <v>501.08325120000006</v>
      </c>
      <c r="Q20" s="50"/>
    </row>
    <row r="21" spans="1:17" s="49" customFormat="1" ht="13.5" customHeight="1">
      <c r="A21" s="577"/>
      <c r="B21" s="502" t="s">
        <v>2531</v>
      </c>
      <c r="C21" s="81" t="s">
        <v>2539</v>
      </c>
      <c r="D21" s="48" t="s">
        <v>4</v>
      </c>
      <c r="E21" s="32">
        <v>6</v>
      </c>
      <c r="F21" s="48"/>
      <c r="G21" s="93">
        <v>200</v>
      </c>
      <c r="H21" s="124">
        <v>1</v>
      </c>
      <c r="I21" s="124">
        <v>341.65062400000005</v>
      </c>
      <c r="J21" s="33" t="str">
        <f>K2</f>
        <v xml:space="preserve"> Цена (Цинк Сендзимир) </v>
      </c>
      <c r="K21" s="77">
        <f>I21*(1-K3)</f>
        <v>341.65062400000005</v>
      </c>
      <c r="L21" s="289">
        <f>K21*1.8</f>
        <v>614.97112320000008</v>
      </c>
      <c r="M21" s="149">
        <f t="shared" si="1"/>
        <v>1366.6024960000002</v>
      </c>
      <c r="N21" s="149">
        <f t="shared" si="2"/>
        <v>1776.5832448000003</v>
      </c>
      <c r="O21" s="149">
        <f t="shared" si="3"/>
        <v>3074.8556160000003</v>
      </c>
      <c r="P21" s="279">
        <f t="shared" ref="P21" si="8">K21*1.8</f>
        <v>614.97112320000008</v>
      </c>
      <c r="Q21" s="50"/>
    </row>
    <row r="22" spans="1:17" s="49" customFormat="1" ht="13.5" customHeight="1">
      <c r="A22" s="577"/>
      <c r="B22" s="502" t="s">
        <v>3412</v>
      </c>
      <c r="C22" s="81" t="s">
        <v>3413</v>
      </c>
      <c r="D22" s="48" t="s">
        <v>4</v>
      </c>
      <c r="E22" s="32">
        <v>6</v>
      </c>
      <c r="F22" s="48"/>
      <c r="G22" s="93">
        <v>200</v>
      </c>
      <c r="H22" s="124">
        <v>1.2</v>
      </c>
      <c r="I22" s="124">
        <v>457.812096</v>
      </c>
      <c r="J22" s="33">
        <f>K3</f>
        <v>0</v>
      </c>
      <c r="K22" s="77">
        <f t="shared" si="0"/>
        <v>457.812096</v>
      </c>
      <c r="L22" s="289">
        <f>K22*1.8</f>
        <v>824.06177279999997</v>
      </c>
      <c r="M22" s="149">
        <f t="shared" si="1"/>
        <v>1831.248384</v>
      </c>
      <c r="N22" s="149">
        <f t="shared" si="2"/>
        <v>2380.6228992000001</v>
      </c>
      <c r="O22" s="149">
        <f t="shared" si="3"/>
        <v>4120.3088639999996</v>
      </c>
      <c r="P22" s="279">
        <f t="shared" si="4"/>
        <v>824.06177279999997</v>
      </c>
      <c r="Q22" s="50"/>
    </row>
    <row r="23" spans="1:17" s="49" customFormat="1" ht="13.5" customHeight="1">
      <c r="A23" s="577"/>
      <c r="B23" s="502" t="s">
        <v>2547</v>
      </c>
      <c r="C23" s="81" t="s">
        <v>2435</v>
      </c>
      <c r="D23" s="48" t="s">
        <v>4</v>
      </c>
      <c r="E23" s="32">
        <v>6</v>
      </c>
      <c r="F23" s="48"/>
      <c r="G23" s="93">
        <v>300</v>
      </c>
      <c r="H23" s="124">
        <v>0.55000000000000004</v>
      </c>
      <c r="I23" s="124">
        <v>339.09120000000001</v>
      </c>
      <c r="J23" s="33">
        <f>K3</f>
        <v>0</v>
      </c>
      <c r="K23" s="77">
        <f t="shared" ref="K23" si="9">I23*(1-J23)</f>
        <v>339.09120000000001</v>
      </c>
      <c r="L23" s="289" t="s">
        <v>521</v>
      </c>
      <c r="M23" s="149" t="s">
        <v>521</v>
      </c>
      <c r="N23" s="149" t="s">
        <v>521</v>
      </c>
      <c r="O23" s="149" t="s">
        <v>521</v>
      </c>
      <c r="P23" s="279">
        <f t="shared" si="4"/>
        <v>610.36416000000008</v>
      </c>
      <c r="Q23" s="50"/>
    </row>
    <row r="24" spans="1:17" s="49" customFormat="1" ht="13.5" customHeight="1">
      <c r="A24" s="577"/>
      <c r="B24" s="502" t="s">
        <v>2447</v>
      </c>
      <c r="C24" s="81" t="s">
        <v>2436</v>
      </c>
      <c r="D24" s="48" t="s">
        <v>4</v>
      </c>
      <c r="E24" s="32">
        <v>6</v>
      </c>
      <c r="F24" s="48"/>
      <c r="G24" s="93">
        <v>300</v>
      </c>
      <c r="H24" s="124">
        <v>0.7</v>
      </c>
      <c r="I24" s="124">
        <v>406.07795199999998</v>
      </c>
      <c r="J24" s="33">
        <f>K3</f>
        <v>0</v>
      </c>
      <c r="K24" s="77">
        <f t="shared" si="0"/>
        <v>406.07795199999998</v>
      </c>
      <c r="L24" s="289" t="s">
        <v>521</v>
      </c>
      <c r="M24" s="149">
        <f t="shared" si="1"/>
        <v>1624.3118079999999</v>
      </c>
      <c r="N24" s="149">
        <f t="shared" si="2"/>
        <v>2111.6053504000001</v>
      </c>
      <c r="O24" s="149">
        <f t="shared" si="3"/>
        <v>3654.701568</v>
      </c>
      <c r="P24" s="279">
        <f t="shared" si="4"/>
        <v>730.94031359999997</v>
      </c>
      <c r="Q24" s="50"/>
    </row>
    <row r="25" spans="1:17" s="49" customFormat="1" ht="13.5" customHeight="1">
      <c r="A25" s="577"/>
      <c r="B25" s="502" t="s">
        <v>2532</v>
      </c>
      <c r="C25" s="81" t="s">
        <v>2540</v>
      </c>
      <c r="D25" s="48" t="s">
        <v>4</v>
      </c>
      <c r="E25" s="32">
        <v>6</v>
      </c>
      <c r="F25" s="48"/>
      <c r="G25" s="93">
        <v>300</v>
      </c>
      <c r="H25" s="124">
        <v>1</v>
      </c>
      <c r="I25" s="124">
        <v>498.37312000000003</v>
      </c>
      <c r="J25" s="33" t="str">
        <f>K2</f>
        <v xml:space="preserve"> Цена (Цинк Сендзимир) </v>
      </c>
      <c r="K25" s="77">
        <f>I25*(1-K3)</f>
        <v>498.37312000000003</v>
      </c>
      <c r="L25" s="289">
        <f>K25*1.8</f>
        <v>897.07161600000006</v>
      </c>
      <c r="M25" s="149">
        <f t="shared" si="1"/>
        <v>1993.4924800000001</v>
      </c>
      <c r="N25" s="149">
        <f t="shared" si="2"/>
        <v>2591.5402240000003</v>
      </c>
      <c r="O25" s="149">
        <f t="shared" si="3"/>
        <v>4485.35808</v>
      </c>
      <c r="P25" s="279">
        <f t="shared" ref="P25" si="10">K25*1.8</f>
        <v>897.07161600000006</v>
      </c>
      <c r="Q25" s="50"/>
    </row>
    <row r="26" spans="1:17" s="49" customFormat="1" ht="13.5" customHeight="1">
      <c r="A26" s="577"/>
      <c r="B26" s="502" t="s">
        <v>3414</v>
      </c>
      <c r="C26" s="81" t="s">
        <v>3415</v>
      </c>
      <c r="D26" s="48" t="s">
        <v>4</v>
      </c>
      <c r="E26" s="32">
        <v>6</v>
      </c>
      <c r="F26" s="48"/>
      <c r="G26" s="93">
        <v>300</v>
      </c>
      <c r="H26" s="124">
        <v>1.2</v>
      </c>
      <c r="I26" s="124">
        <v>667.82777599999997</v>
      </c>
      <c r="J26" s="33">
        <f>K3</f>
        <v>0</v>
      </c>
      <c r="K26" s="77">
        <f t="shared" si="0"/>
        <v>667.82777599999997</v>
      </c>
      <c r="L26" s="289">
        <f>K26*1.8</f>
        <v>1202.0899967999999</v>
      </c>
      <c r="M26" s="149">
        <f t="shared" si="1"/>
        <v>2671.3111039999999</v>
      </c>
      <c r="N26" s="149">
        <f t="shared" si="2"/>
        <v>3472.7044351999998</v>
      </c>
      <c r="O26" s="149">
        <f t="shared" si="3"/>
        <v>6010.4499839999999</v>
      </c>
      <c r="P26" s="279">
        <f t="shared" si="4"/>
        <v>1202.0899967999999</v>
      </c>
      <c r="Q26" s="50"/>
    </row>
    <row r="27" spans="1:17" s="49" customFormat="1" ht="13.5" customHeight="1">
      <c r="A27" s="577"/>
      <c r="B27" s="502" t="s">
        <v>2448</v>
      </c>
      <c r="C27" s="81" t="s">
        <v>2437</v>
      </c>
      <c r="D27" s="48" t="s">
        <v>4</v>
      </c>
      <c r="E27" s="32">
        <v>6</v>
      </c>
      <c r="F27" s="48"/>
      <c r="G27" s="93">
        <v>400</v>
      </c>
      <c r="H27" s="124">
        <v>0.7</v>
      </c>
      <c r="I27" s="124">
        <v>533.77632000000006</v>
      </c>
      <c r="J27" s="33">
        <f>K3</f>
        <v>0</v>
      </c>
      <c r="K27" s="77">
        <f t="shared" si="0"/>
        <v>533.77632000000006</v>
      </c>
      <c r="L27" s="289" t="s">
        <v>521</v>
      </c>
      <c r="M27" s="149">
        <f t="shared" si="1"/>
        <v>2135.1052800000002</v>
      </c>
      <c r="N27" s="149">
        <f t="shared" si="2"/>
        <v>2775.6368640000005</v>
      </c>
      <c r="O27" s="149">
        <f t="shared" si="3"/>
        <v>4803.9868800000004</v>
      </c>
      <c r="P27" s="279">
        <f t="shared" si="4"/>
        <v>960.7973760000001</v>
      </c>
      <c r="Q27" s="50"/>
    </row>
    <row r="28" spans="1:17" s="49" customFormat="1" ht="13.5" customHeight="1">
      <c r="A28" s="577"/>
      <c r="B28" s="502" t="s">
        <v>2533</v>
      </c>
      <c r="C28" s="81" t="s">
        <v>2541</v>
      </c>
      <c r="D28" s="48" t="s">
        <v>4</v>
      </c>
      <c r="E28" s="32">
        <v>6</v>
      </c>
      <c r="F28" s="48"/>
      <c r="G28" s="93">
        <v>400</v>
      </c>
      <c r="H28" s="124">
        <v>1</v>
      </c>
      <c r="I28" s="124">
        <v>655.108608</v>
      </c>
      <c r="J28" s="33" t="str">
        <f>K2</f>
        <v xml:space="preserve"> Цена (Цинк Сендзимир) </v>
      </c>
      <c r="K28" s="77">
        <f>I28*(1-K3)</f>
        <v>655.108608</v>
      </c>
      <c r="L28" s="289">
        <f t="shared" ref="L28" si="11">K28*1.8</f>
        <v>1179.1954944000001</v>
      </c>
      <c r="M28" s="149">
        <f t="shared" si="1"/>
        <v>2620.434432</v>
      </c>
      <c r="N28" s="149">
        <f t="shared" si="2"/>
        <v>3406.5647616000001</v>
      </c>
      <c r="O28" s="149">
        <f t="shared" si="3"/>
        <v>5895.9774720000005</v>
      </c>
      <c r="P28" s="279">
        <f t="shared" ref="P28" si="12">K28*1.8</f>
        <v>1179.1954944000001</v>
      </c>
      <c r="Q28" s="50"/>
    </row>
    <row r="29" spans="1:17" s="49" customFormat="1" ht="13.5" customHeight="1">
      <c r="A29" s="577"/>
      <c r="B29" s="502" t="s">
        <v>3417</v>
      </c>
      <c r="C29" s="81" t="s">
        <v>3418</v>
      </c>
      <c r="D29" s="48" t="s">
        <v>4</v>
      </c>
      <c r="E29" s="32">
        <v>6</v>
      </c>
      <c r="F29" s="48"/>
      <c r="G29" s="93">
        <v>400</v>
      </c>
      <c r="H29" s="124">
        <v>1.2</v>
      </c>
      <c r="I29" s="124">
        <v>877.84345599999995</v>
      </c>
      <c r="J29" s="33">
        <f>K3</f>
        <v>0</v>
      </c>
      <c r="K29" s="77">
        <f t="shared" si="0"/>
        <v>877.84345599999995</v>
      </c>
      <c r="L29" s="289">
        <f t="shared" ref="L29:L33" si="13">K29*1.8</f>
        <v>1580.1182208</v>
      </c>
      <c r="M29" s="149">
        <f t="shared" si="1"/>
        <v>3511.3738239999998</v>
      </c>
      <c r="N29" s="149">
        <f t="shared" si="2"/>
        <v>4564.7859711999999</v>
      </c>
      <c r="O29" s="149">
        <f t="shared" si="3"/>
        <v>7900.5911039999992</v>
      </c>
      <c r="P29" s="279">
        <f t="shared" si="4"/>
        <v>1580.1182208</v>
      </c>
      <c r="Q29" s="50"/>
    </row>
    <row r="30" spans="1:17" s="268" customFormat="1" ht="13.5" customHeight="1">
      <c r="A30" s="578"/>
      <c r="B30" s="502" t="s">
        <v>2534</v>
      </c>
      <c r="C30" s="81" t="s">
        <v>2542</v>
      </c>
      <c r="D30" s="48" t="s">
        <v>4</v>
      </c>
      <c r="E30" s="32">
        <v>6</v>
      </c>
      <c r="F30" s="48"/>
      <c r="G30" s="93">
        <v>500</v>
      </c>
      <c r="H30" s="124">
        <v>1</v>
      </c>
      <c r="I30" s="124">
        <v>811.83110399999998</v>
      </c>
      <c r="J30" s="33" t="str">
        <f>K2</f>
        <v xml:space="preserve"> Цена (Цинк Сендзимир) </v>
      </c>
      <c r="K30" s="77">
        <f>I30*(1-K3)</f>
        <v>811.83110399999998</v>
      </c>
      <c r="L30" s="289">
        <f t="shared" ref="L30" si="14">K30*1.8</f>
        <v>1461.2959871999999</v>
      </c>
      <c r="M30" s="149">
        <f t="shared" si="1"/>
        <v>3247.3244159999999</v>
      </c>
      <c r="N30" s="149">
        <f t="shared" si="2"/>
        <v>4221.5217407999999</v>
      </c>
      <c r="O30" s="149">
        <f t="shared" si="3"/>
        <v>7306.4799359999997</v>
      </c>
      <c r="P30" s="279">
        <f t="shared" ref="P30" si="15">K30*1.8</f>
        <v>1461.2959871999999</v>
      </c>
      <c r="Q30" s="434"/>
    </row>
    <row r="31" spans="1:17" s="49" customFormat="1" ht="13.5" customHeight="1">
      <c r="A31" s="577"/>
      <c r="B31" s="502" t="s">
        <v>3419</v>
      </c>
      <c r="C31" s="81" t="s">
        <v>3420</v>
      </c>
      <c r="D31" s="48" t="s">
        <v>4</v>
      </c>
      <c r="E31" s="32">
        <v>6</v>
      </c>
      <c r="F31" s="48"/>
      <c r="G31" s="93">
        <v>500</v>
      </c>
      <c r="H31" s="124">
        <v>1.2</v>
      </c>
      <c r="I31" s="124">
        <v>1087.859136</v>
      </c>
      <c r="J31" s="33">
        <f>K3</f>
        <v>0</v>
      </c>
      <c r="K31" s="77">
        <f t="shared" si="0"/>
        <v>1087.859136</v>
      </c>
      <c r="L31" s="289">
        <f t="shared" si="13"/>
        <v>1958.1464448000002</v>
      </c>
      <c r="M31" s="149">
        <f t="shared" si="1"/>
        <v>4351.4365440000001</v>
      </c>
      <c r="N31" s="149">
        <f t="shared" si="2"/>
        <v>5656.8675072000005</v>
      </c>
      <c r="O31" s="149">
        <f t="shared" si="3"/>
        <v>9790.7322239999994</v>
      </c>
      <c r="P31" s="279">
        <f t="shared" si="4"/>
        <v>1958.1464448000002</v>
      </c>
      <c r="Q31" s="50"/>
    </row>
    <row r="32" spans="1:17" s="268" customFormat="1" ht="13.5" customHeight="1">
      <c r="A32" s="578"/>
      <c r="B32" s="502" t="s">
        <v>2535</v>
      </c>
      <c r="C32" s="81" t="s">
        <v>2543</v>
      </c>
      <c r="D32" s="48" t="s">
        <v>4</v>
      </c>
      <c r="E32" s="32">
        <v>6</v>
      </c>
      <c r="F32" s="48"/>
      <c r="G32" s="93">
        <v>600</v>
      </c>
      <c r="H32" s="124">
        <v>1</v>
      </c>
      <c r="I32" s="124">
        <v>968.55359999999996</v>
      </c>
      <c r="J32" s="33" t="str">
        <f>K2</f>
        <v xml:space="preserve"> Цена (Цинк Сендзимир) </v>
      </c>
      <c r="K32" s="77">
        <f>I32*(1-K3)</f>
        <v>968.55359999999996</v>
      </c>
      <c r="L32" s="289">
        <f t="shared" ref="L32" si="16">K32*1.8</f>
        <v>1743.3964799999999</v>
      </c>
      <c r="M32" s="149">
        <f t="shared" si="1"/>
        <v>3874.2143999999998</v>
      </c>
      <c r="N32" s="149">
        <f t="shared" si="2"/>
        <v>5036.4787200000001</v>
      </c>
      <c r="O32" s="149">
        <f t="shared" si="3"/>
        <v>8716.982399999999</v>
      </c>
      <c r="P32" s="279">
        <f t="shared" ref="P32" si="17">K32*1.8</f>
        <v>1743.3964799999999</v>
      </c>
      <c r="Q32" s="434"/>
    </row>
    <row r="33" spans="1:17" s="49" customFormat="1" ht="13.5" customHeight="1">
      <c r="A33" s="577"/>
      <c r="B33" s="502" t="s">
        <v>3421</v>
      </c>
      <c r="C33" s="81" t="s">
        <v>3422</v>
      </c>
      <c r="D33" s="48" t="s">
        <v>4</v>
      </c>
      <c r="E33" s="32">
        <v>6</v>
      </c>
      <c r="F33" s="48"/>
      <c r="G33" s="93">
        <v>600</v>
      </c>
      <c r="H33" s="124">
        <v>1.2</v>
      </c>
      <c r="I33" s="124">
        <v>1297.8618240000001</v>
      </c>
      <c r="J33" s="33">
        <f>K3</f>
        <v>0</v>
      </c>
      <c r="K33" s="77">
        <f t="shared" si="0"/>
        <v>1297.8618240000001</v>
      </c>
      <c r="L33" s="289">
        <f t="shared" si="13"/>
        <v>2336.1512832000003</v>
      </c>
      <c r="M33" s="149">
        <f t="shared" si="1"/>
        <v>5191.4472960000003</v>
      </c>
      <c r="N33" s="149">
        <f t="shared" si="2"/>
        <v>6748.8814848000002</v>
      </c>
      <c r="O33" s="149">
        <f t="shared" si="3"/>
        <v>11680.756416</v>
      </c>
      <c r="P33" s="279">
        <f t="shared" si="4"/>
        <v>2336.1512832000003</v>
      </c>
      <c r="Q33" s="50"/>
    </row>
    <row r="34" spans="1:17" s="49" customFormat="1" ht="13.5" customHeight="1">
      <c r="A34" s="577"/>
      <c r="B34" s="126"/>
      <c r="C34" s="519"/>
      <c r="D34" s="1039"/>
      <c r="E34" s="1039"/>
      <c r="F34" s="1039"/>
      <c r="G34" s="126"/>
      <c r="H34" s="520"/>
      <c r="I34" s="126"/>
      <c r="J34" s="126"/>
      <c r="K34" s="126"/>
      <c r="L34" s="126"/>
      <c r="M34" s="126"/>
      <c r="N34" s="126"/>
      <c r="O34" s="126"/>
      <c r="P34" s="126"/>
      <c r="Q34" s="519"/>
    </row>
    <row r="35" spans="1:17">
      <c r="A35" s="581"/>
    </row>
  </sheetData>
  <autoFilter ref="G4:H34"/>
  <mergeCells count="13">
    <mergeCell ref="A2:A3"/>
    <mergeCell ref="B2:B3"/>
    <mergeCell ref="C2:C3"/>
    <mergeCell ref="D34:F34"/>
    <mergeCell ref="D1:Q1"/>
    <mergeCell ref="B5:Q5"/>
    <mergeCell ref="K3:P3"/>
    <mergeCell ref="D2:D3"/>
    <mergeCell ref="E2:E3"/>
    <mergeCell ref="F2:F3"/>
    <mergeCell ref="G2:G3"/>
    <mergeCell ref="H2:H3"/>
    <mergeCell ref="I2:I3"/>
  </mergeCells>
  <hyperlinks>
    <hyperlink ref="Q2" location="Оглавление!A1" display="Оглавление &gt;&gt;&gt;&gt;"/>
    <hyperlink ref="Q3" location="Фотооглавление!A1" display="Оглавление &gt;&gt;&gt;&gt;"/>
  </hyperlinks>
  <pageMargins left="0" right="0" top="0" bottom="0" header="0" footer="0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9900"/>
    <outlinePr summaryBelow="0" summaryRight="0"/>
    <pageSetUpPr autoPageBreaks="0"/>
  </sheetPr>
  <dimension ref="A1:P670"/>
  <sheetViews>
    <sheetView showGridLines="0" workbookViewId="0">
      <pane ySplit="5" topLeftCell="A6" activePane="bottomLeft" state="frozen"/>
      <selection activeCell="F28" sqref="F28"/>
      <selection pane="bottomLeft" activeCell="A6" sqref="A6:XFD6"/>
    </sheetView>
  </sheetViews>
  <sheetFormatPr defaultRowHeight="11.25"/>
  <cols>
    <col min="1" max="1" width="4.140625" style="441" customWidth="1"/>
    <col min="2" max="2" width="43" style="442" hidden="1" customWidth="1"/>
    <col min="3" max="3" width="66.42578125" style="441" customWidth="1"/>
    <col min="4" max="4" width="6.7109375" style="442" customWidth="1"/>
    <col min="5" max="5" width="7" style="442" customWidth="1"/>
    <col min="6" max="6" width="5" style="442" customWidth="1"/>
    <col min="7" max="7" width="5.42578125" style="443" customWidth="1"/>
    <col min="8" max="8" width="5.7109375" style="443" customWidth="1"/>
    <col min="9" max="9" width="8.140625" style="443" bestFit="1" customWidth="1"/>
    <col min="10" max="10" width="7.5703125" style="442" hidden="1" customWidth="1"/>
    <col min="11" max="11" width="9.7109375" style="442" customWidth="1"/>
    <col min="12" max="12" width="9.28515625" style="442" customWidth="1"/>
    <col min="13" max="13" width="11.5703125" style="442" customWidth="1"/>
    <col min="14" max="14" width="9.5703125" style="442" customWidth="1"/>
    <col min="15" max="15" width="31.42578125" style="441" customWidth="1"/>
    <col min="16" max="16" width="4" style="444" customWidth="1"/>
    <col min="17" max="16384" width="9.140625" style="444"/>
  </cols>
  <sheetData>
    <row r="1" spans="1:16" s="1" customFormat="1" ht="46.5" customHeight="1">
      <c r="A1" s="2"/>
      <c r="B1" s="6"/>
      <c r="C1" s="1047" t="s">
        <v>3840</v>
      </c>
      <c r="D1" s="1047"/>
      <c r="E1" s="1047"/>
      <c r="F1" s="1047"/>
      <c r="G1" s="1047"/>
      <c r="H1" s="1047"/>
      <c r="I1" s="1047"/>
      <c r="J1" s="1048"/>
      <c r="K1" s="1048"/>
      <c r="L1" s="1048"/>
      <c r="M1" s="1048"/>
      <c r="N1" s="1048"/>
      <c r="O1" s="1049"/>
      <c r="P1" s="3"/>
    </row>
    <row r="2" spans="1:16" s="7" customFormat="1" ht="24" customHeight="1" thickBot="1">
      <c r="A2" s="583"/>
      <c r="B2" s="793"/>
      <c r="C2" s="1047"/>
      <c r="D2" s="1047"/>
      <c r="E2" s="1047"/>
      <c r="F2" s="1047"/>
      <c r="G2" s="1047"/>
      <c r="H2" s="1047"/>
      <c r="I2" s="1047"/>
      <c r="J2" s="1048"/>
      <c r="K2" s="1048"/>
      <c r="L2" s="1048"/>
      <c r="M2" s="1048"/>
      <c r="N2" s="1048"/>
      <c r="O2" s="1049"/>
      <c r="P2" s="510"/>
    </row>
    <row r="3" spans="1:16" s="5" customFormat="1" ht="56.25" customHeight="1" thickBot="1">
      <c r="A3" s="1042" t="s">
        <v>3872</v>
      </c>
      <c r="B3" s="1043"/>
      <c r="C3" s="1043"/>
      <c r="D3" s="1043"/>
      <c r="E3" s="1043"/>
      <c r="F3" s="1043"/>
      <c r="G3" s="1043"/>
      <c r="H3" s="1043"/>
      <c r="I3" s="1043"/>
      <c r="J3" s="1043"/>
      <c r="K3" s="1043"/>
      <c r="L3" s="1043"/>
      <c r="M3" s="1043"/>
      <c r="N3" s="1043"/>
      <c r="O3" s="1044"/>
      <c r="P3" s="49"/>
    </row>
    <row r="4" spans="1:16" s="49" customFormat="1" ht="44.25" customHeight="1">
      <c r="A4" s="584" t="s">
        <v>0</v>
      </c>
      <c r="B4" s="70" t="s">
        <v>1</v>
      </c>
      <c r="C4" s="794" t="s">
        <v>2</v>
      </c>
      <c r="D4" s="808" t="s">
        <v>3</v>
      </c>
      <c r="E4" s="808" t="s">
        <v>124</v>
      </c>
      <c r="F4" s="808" t="s">
        <v>125</v>
      </c>
      <c r="G4" s="808" t="s">
        <v>100</v>
      </c>
      <c r="H4" s="808" t="s">
        <v>126</v>
      </c>
      <c r="I4" s="809" t="s">
        <v>99</v>
      </c>
      <c r="J4" s="38"/>
      <c r="K4" s="488" t="s">
        <v>2417</v>
      </c>
      <c r="L4" s="488" t="s">
        <v>2423</v>
      </c>
      <c r="M4" s="488" t="s">
        <v>2424</v>
      </c>
      <c r="N4" s="488" t="s">
        <v>2425</v>
      </c>
      <c r="O4" s="554" t="s">
        <v>123</v>
      </c>
    </row>
    <row r="5" spans="1:16" s="49" customFormat="1" ht="31.5" customHeight="1">
      <c r="A5" s="584"/>
      <c r="B5" s="87"/>
      <c r="C5" s="592" t="s">
        <v>127</v>
      </c>
      <c r="D5" s="588" t="s">
        <v>5</v>
      </c>
      <c r="E5" s="590" t="s">
        <v>128</v>
      </c>
      <c r="F5" s="590" t="s">
        <v>128</v>
      </c>
      <c r="G5" s="591" t="s">
        <v>129</v>
      </c>
      <c r="H5" s="590" t="s">
        <v>128</v>
      </c>
      <c r="I5" s="589"/>
      <c r="J5" s="33"/>
      <c r="K5" s="979">
        <f>Оглавление!D3</f>
        <v>0</v>
      </c>
      <c r="L5" s="980"/>
      <c r="M5" s="980"/>
      <c r="N5" s="981"/>
      <c r="O5" s="554" t="s">
        <v>1679</v>
      </c>
    </row>
    <row r="6" spans="1:16" s="5" customFormat="1" ht="19.5" customHeight="1">
      <c r="A6" s="585"/>
      <c r="B6" s="75"/>
      <c r="C6" s="1046" t="s">
        <v>2845</v>
      </c>
      <c r="D6" s="1046"/>
      <c r="E6" s="1046"/>
      <c r="F6" s="1046"/>
      <c r="G6" s="1046"/>
      <c r="H6" s="1046"/>
      <c r="I6" s="1046"/>
      <c r="J6" s="1046"/>
      <c r="K6" s="1046"/>
      <c r="L6" s="1046"/>
      <c r="M6" s="1046"/>
      <c r="N6" s="1046"/>
      <c r="O6" s="1046"/>
      <c r="P6" s="457"/>
    </row>
    <row r="7" spans="1:16" s="3" customFormat="1" ht="12.75">
      <c r="A7" s="586"/>
      <c r="B7" s="71" t="s">
        <v>130</v>
      </c>
      <c r="C7" s="59" t="s">
        <v>1889</v>
      </c>
      <c r="D7" s="60" t="s">
        <v>5</v>
      </c>
      <c r="E7" s="61">
        <v>50</v>
      </c>
      <c r="F7" s="61">
        <v>50</v>
      </c>
      <c r="G7" s="62">
        <v>0.79</v>
      </c>
      <c r="H7" s="61">
        <v>0.7</v>
      </c>
      <c r="I7" s="77">
        <v>476.65643519999992</v>
      </c>
      <c r="J7" s="76">
        <f>K5</f>
        <v>0</v>
      </c>
      <c r="K7" s="39">
        <f t="shared" ref="K7:K12" si="0">I7*(1-J7)</f>
        <v>476.65643519999992</v>
      </c>
      <c r="L7" s="289" t="s">
        <v>521</v>
      </c>
      <c r="M7" s="149">
        <f>K7*5</f>
        <v>2383.2821759999997</v>
      </c>
      <c r="N7" s="279">
        <f>K7*1.9</f>
        <v>905.64722687999983</v>
      </c>
      <c r="O7" s="63"/>
    </row>
    <row r="8" spans="1:16" s="3" customFormat="1" ht="12.75">
      <c r="A8" s="586"/>
      <c r="B8" s="71" t="s">
        <v>1890</v>
      </c>
      <c r="C8" s="59" t="s">
        <v>1890</v>
      </c>
      <c r="D8" s="60" t="s">
        <v>5</v>
      </c>
      <c r="E8" s="61">
        <v>50</v>
      </c>
      <c r="F8" s="61">
        <v>50</v>
      </c>
      <c r="G8" s="62">
        <v>1.1299999999999999</v>
      </c>
      <c r="H8" s="61">
        <v>1</v>
      </c>
      <c r="I8" s="77">
        <v>541.135971552</v>
      </c>
      <c r="J8" s="76">
        <f>K5</f>
        <v>0</v>
      </c>
      <c r="K8" s="39">
        <f t="shared" si="0"/>
        <v>541.135971552</v>
      </c>
      <c r="L8" s="289">
        <f t="shared" ref="L8:L71" si="1">K8*2</f>
        <v>1082.271943104</v>
      </c>
      <c r="M8" s="149">
        <f t="shared" ref="M8:M69" si="2">K8*5</f>
        <v>2705.6798577600002</v>
      </c>
      <c r="N8" s="279">
        <f t="shared" ref="N8:N71" si="3">K8*1.9</f>
        <v>1028.1583459487999</v>
      </c>
      <c r="O8" s="63"/>
    </row>
    <row r="9" spans="1:16" s="3" customFormat="1" ht="12.75">
      <c r="A9" s="586"/>
      <c r="B9" s="71" t="s">
        <v>1891</v>
      </c>
      <c r="C9" s="59" t="s">
        <v>1891</v>
      </c>
      <c r="D9" s="60" t="s">
        <v>5</v>
      </c>
      <c r="E9" s="61">
        <v>50</v>
      </c>
      <c r="F9" s="61">
        <v>50</v>
      </c>
      <c r="G9" s="62">
        <v>1.35</v>
      </c>
      <c r="H9" s="61">
        <v>1.2</v>
      </c>
      <c r="I9" s="77">
        <v>586.26798130559985</v>
      </c>
      <c r="J9" s="76">
        <f>K5</f>
        <v>0</v>
      </c>
      <c r="K9" s="39">
        <f t="shared" si="0"/>
        <v>586.26798130559985</v>
      </c>
      <c r="L9" s="289">
        <f t="shared" si="1"/>
        <v>1172.5359626111997</v>
      </c>
      <c r="M9" s="149" t="s">
        <v>521</v>
      </c>
      <c r="N9" s="279">
        <f t="shared" si="3"/>
        <v>1113.9091644806397</v>
      </c>
      <c r="O9" s="63"/>
    </row>
    <row r="10" spans="1:16" s="3" customFormat="1" ht="12.75">
      <c r="A10" s="586"/>
      <c r="B10" s="71" t="s">
        <v>1892</v>
      </c>
      <c r="C10" s="59" t="s">
        <v>1892</v>
      </c>
      <c r="D10" s="60" t="s">
        <v>5</v>
      </c>
      <c r="E10" s="61">
        <v>50</v>
      </c>
      <c r="F10" s="61">
        <v>50</v>
      </c>
      <c r="G10" s="62">
        <v>1.68</v>
      </c>
      <c r="H10" s="61">
        <v>1.5</v>
      </c>
      <c r="I10" s="77">
        <v>655.57785342720001</v>
      </c>
      <c r="J10" s="76">
        <f>K5</f>
        <v>0</v>
      </c>
      <c r="K10" s="39">
        <f t="shared" si="0"/>
        <v>655.57785342720001</v>
      </c>
      <c r="L10" s="289">
        <f t="shared" si="1"/>
        <v>1311.1557068544</v>
      </c>
      <c r="M10" s="149" t="s">
        <v>521</v>
      </c>
      <c r="N10" s="279">
        <f t="shared" si="3"/>
        <v>1245.5979215116799</v>
      </c>
      <c r="O10" s="63"/>
    </row>
    <row r="11" spans="1:16" s="3" customFormat="1" ht="12.75">
      <c r="A11" s="584"/>
      <c r="B11" s="71" t="s">
        <v>1893</v>
      </c>
      <c r="C11" s="59" t="s">
        <v>1893</v>
      </c>
      <c r="D11" s="60" t="s">
        <v>5</v>
      </c>
      <c r="E11" s="61">
        <v>100</v>
      </c>
      <c r="F11" s="61">
        <v>50</v>
      </c>
      <c r="G11" s="62">
        <v>1.03</v>
      </c>
      <c r="H11" s="61">
        <v>0.7</v>
      </c>
      <c r="I11" s="77">
        <v>525.0173966399999</v>
      </c>
      <c r="J11" s="76">
        <f>K5</f>
        <v>0</v>
      </c>
      <c r="K11" s="39">
        <f t="shared" si="0"/>
        <v>525.0173966399999</v>
      </c>
      <c r="L11" s="289" t="s">
        <v>521</v>
      </c>
      <c r="M11" s="149">
        <f t="shared" si="2"/>
        <v>2625.0869831999994</v>
      </c>
      <c r="N11" s="279">
        <f t="shared" si="3"/>
        <v>997.53305361599973</v>
      </c>
      <c r="O11" s="63"/>
    </row>
    <row r="12" spans="1:16" s="3" customFormat="1" ht="12.75">
      <c r="A12" s="584"/>
      <c r="B12" s="71" t="s">
        <v>1894</v>
      </c>
      <c r="C12" s="59" t="s">
        <v>1894</v>
      </c>
      <c r="D12" s="60" t="s">
        <v>5</v>
      </c>
      <c r="E12" s="61">
        <v>100</v>
      </c>
      <c r="F12" s="61">
        <v>50</v>
      </c>
      <c r="G12" s="62">
        <v>1.4714285714285715</v>
      </c>
      <c r="H12" s="61">
        <v>1</v>
      </c>
      <c r="I12" s="77">
        <v>607.22212869119994</v>
      </c>
      <c r="J12" s="76">
        <f>K5</f>
        <v>0</v>
      </c>
      <c r="K12" s="39">
        <f t="shared" si="0"/>
        <v>607.22212869119994</v>
      </c>
      <c r="L12" s="289">
        <f t="shared" si="1"/>
        <v>1214.4442573823999</v>
      </c>
      <c r="M12" s="149">
        <f t="shared" si="2"/>
        <v>3036.1106434559997</v>
      </c>
      <c r="N12" s="279">
        <f t="shared" si="3"/>
        <v>1153.7220445132798</v>
      </c>
      <c r="O12" s="63"/>
    </row>
    <row r="13" spans="1:16" s="3" customFormat="1" ht="12.75">
      <c r="A13" s="584"/>
      <c r="B13" s="71" t="s">
        <v>1895</v>
      </c>
      <c r="C13" s="59" t="s">
        <v>1895</v>
      </c>
      <c r="D13" s="60" t="s">
        <v>5</v>
      </c>
      <c r="E13" s="61">
        <v>100</v>
      </c>
      <c r="F13" s="61">
        <v>50</v>
      </c>
      <c r="G13" s="62">
        <v>1.7657142857142858</v>
      </c>
      <c r="H13" s="61">
        <v>1.2</v>
      </c>
      <c r="I13" s="77">
        <v>665.24899837439989</v>
      </c>
      <c r="J13" s="76">
        <f>K5</f>
        <v>0</v>
      </c>
      <c r="K13" s="39">
        <f t="shared" ref="K13:K60" si="4">I13*(1-J13)</f>
        <v>665.24899837439989</v>
      </c>
      <c r="L13" s="289">
        <f t="shared" si="1"/>
        <v>1330.4979967487998</v>
      </c>
      <c r="M13" s="149" t="s">
        <v>521</v>
      </c>
      <c r="N13" s="279">
        <f t="shared" si="3"/>
        <v>1263.9730969113598</v>
      </c>
      <c r="O13" s="63"/>
    </row>
    <row r="14" spans="1:16" s="3" customFormat="1" ht="12.75">
      <c r="A14" s="584"/>
      <c r="B14" s="71" t="s">
        <v>1896</v>
      </c>
      <c r="C14" s="59" t="s">
        <v>1896</v>
      </c>
      <c r="D14" s="60" t="s">
        <v>5</v>
      </c>
      <c r="E14" s="61">
        <v>100</v>
      </c>
      <c r="F14" s="61">
        <v>50</v>
      </c>
      <c r="G14" s="62">
        <v>2.21</v>
      </c>
      <c r="H14" s="61">
        <v>1.5</v>
      </c>
      <c r="I14" s="77">
        <v>753.90116039040004</v>
      </c>
      <c r="J14" s="76">
        <f>K5</f>
        <v>0</v>
      </c>
      <c r="K14" s="39">
        <f t="shared" si="4"/>
        <v>753.90116039040004</v>
      </c>
      <c r="L14" s="289">
        <f t="shared" si="1"/>
        <v>1507.8023207808001</v>
      </c>
      <c r="M14" s="149" t="s">
        <v>521</v>
      </c>
      <c r="N14" s="279">
        <f t="shared" si="3"/>
        <v>1432.41220474176</v>
      </c>
      <c r="O14" s="63"/>
    </row>
    <row r="15" spans="1:16" s="3" customFormat="1" ht="12.75">
      <c r="A15" s="586"/>
      <c r="B15" s="71" t="s">
        <v>1897</v>
      </c>
      <c r="C15" s="59" t="s">
        <v>1897</v>
      </c>
      <c r="D15" s="60" t="s">
        <v>5</v>
      </c>
      <c r="E15" s="61">
        <v>150</v>
      </c>
      <c r="F15" s="61">
        <v>50</v>
      </c>
      <c r="G15" s="62">
        <v>1.29</v>
      </c>
      <c r="H15" s="61">
        <v>0.7</v>
      </c>
      <c r="I15" s="77">
        <v>566.92569141119998</v>
      </c>
      <c r="J15" s="76">
        <f>K5</f>
        <v>0</v>
      </c>
      <c r="K15" s="39">
        <f t="shared" si="4"/>
        <v>566.92569141119998</v>
      </c>
      <c r="L15" s="289" t="s">
        <v>521</v>
      </c>
      <c r="M15" s="149">
        <f t="shared" si="2"/>
        <v>2834.6284570560001</v>
      </c>
      <c r="N15" s="279">
        <f t="shared" si="3"/>
        <v>1077.15881368128</v>
      </c>
      <c r="O15" s="63"/>
    </row>
    <row r="16" spans="1:16" s="3" customFormat="1" ht="12.75">
      <c r="A16" s="586"/>
      <c r="B16" s="71" t="s">
        <v>1898</v>
      </c>
      <c r="C16" s="59" t="s">
        <v>1898</v>
      </c>
      <c r="D16" s="60" t="s">
        <v>5</v>
      </c>
      <c r="E16" s="61">
        <v>150</v>
      </c>
      <c r="F16" s="61">
        <v>50</v>
      </c>
      <c r="G16" s="62">
        <v>1.842857142857143</v>
      </c>
      <c r="H16" s="61">
        <v>1</v>
      </c>
      <c r="I16" s="77">
        <v>665.24899837439989</v>
      </c>
      <c r="J16" s="76">
        <f>K5</f>
        <v>0</v>
      </c>
      <c r="K16" s="39">
        <f t="shared" si="4"/>
        <v>665.24899837439989</v>
      </c>
      <c r="L16" s="289">
        <f t="shared" si="1"/>
        <v>1330.4979967487998</v>
      </c>
      <c r="M16" s="149">
        <f t="shared" si="2"/>
        <v>3326.2449918719994</v>
      </c>
      <c r="N16" s="279">
        <f t="shared" si="3"/>
        <v>1263.9730969113598</v>
      </c>
      <c r="O16" s="63"/>
    </row>
    <row r="17" spans="1:15" s="3" customFormat="1" ht="12.75">
      <c r="A17" s="586"/>
      <c r="B17" s="71" t="s">
        <v>1899</v>
      </c>
      <c r="C17" s="59" t="s">
        <v>1899</v>
      </c>
      <c r="D17" s="60" t="s">
        <v>5</v>
      </c>
      <c r="E17" s="61">
        <v>150</v>
      </c>
      <c r="F17" s="61">
        <v>50</v>
      </c>
      <c r="G17" s="62">
        <v>2.2114285714285713</v>
      </c>
      <c r="H17" s="61">
        <v>1.2</v>
      </c>
      <c r="I17" s="77">
        <v>737.78258547839982</v>
      </c>
      <c r="J17" s="76">
        <f>K5</f>
        <v>0</v>
      </c>
      <c r="K17" s="39">
        <f t="shared" si="4"/>
        <v>737.78258547839982</v>
      </c>
      <c r="L17" s="289">
        <f t="shared" si="1"/>
        <v>1475.5651709567996</v>
      </c>
      <c r="M17" s="149" t="s">
        <v>521</v>
      </c>
      <c r="N17" s="279">
        <f t="shared" si="3"/>
        <v>1401.7869124089596</v>
      </c>
      <c r="O17" s="63"/>
    </row>
    <row r="18" spans="1:15" s="3" customFormat="1" ht="12.75">
      <c r="A18" s="586"/>
      <c r="B18" s="71" t="s">
        <v>1900</v>
      </c>
      <c r="C18" s="59" t="s">
        <v>1900</v>
      </c>
      <c r="D18" s="60" t="s">
        <v>5</v>
      </c>
      <c r="E18" s="61">
        <v>150</v>
      </c>
      <c r="F18" s="61">
        <v>50</v>
      </c>
      <c r="G18" s="62">
        <v>2.76</v>
      </c>
      <c r="H18" s="61">
        <v>1.5</v>
      </c>
      <c r="I18" s="77">
        <v>844.16517989759996</v>
      </c>
      <c r="J18" s="76">
        <f>K5</f>
        <v>0</v>
      </c>
      <c r="K18" s="39">
        <f t="shared" si="4"/>
        <v>844.16517989759996</v>
      </c>
      <c r="L18" s="289">
        <f t="shared" si="1"/>
        <v>1688.3303597951999</v>
      </c>
      <c r="M18" s="149" t="s">
        <v>521</v>
      </c>
      <c r="N18" s="279">
        <f t="shared" si="3"/>
        <v>1603.9138418054399</v>
      </c>
      <c r="O18" s="63"/>
    </row>
    <row r="19" spans="1:15" s="3" customFormat="1" ht="12.75">
      <c r="A19" s="586"/>
      <c r="B19" s="71" t="s">
        <v>1901</v>
      </c>
      <c r="C19" s="59" t="s">
        <v>1901</v>
      </c>
      <c r="D19" s="60" t="s">
        <v>5</v>
      </c>
      <c r="E19" s="61">
        <v>200</v>
      </c>
      <c r="F19" s="61">
        <v>50</v>
      </c>
      <c r="G19" s="62">
        <v>1.57</v>
      </c>
      <c r="H19" s="61">
        <v>0.7</v>
      </c>
      <c r="I19" s="77">
        <v>607.22212869119994</v>
      </c>
      <c r="J19" s="76">
        <f>K5</f>
        <v>0</v>
      </c>
      <c r="K19" s="39">
        <f t="shared" si="4"/>
        <v>607.22212869119994</v>
      </c>
      <c r="L19" s="289" t="s">
        <v>521</v>
      </c>
      <c r="M19" s="149">
        <f t="shared" si="2"/>
        <v>3036.1106434559997</v>
      </c>
      <c r="N19" s="279">
        <f t="shared" si="3"/>
        <v>1153.7220445132798</v>
      </c>
      <c r="O19" s="63"/>
    </row>
    <row r="20" spans="1:15" s="3" customFormat="1" ht="12.75">
      <c r="A20" s="586"/>
      <c r="B20" s="71" t="s">
        <v>1902</v>
      </c>
      <c r="C20" s="59" t="s">
        <v>1902</v>
      </c>
      <c r="D20" s="60" t="s">
        <v>5</v>
      </c>
      <c r="E20" s="61">
        <v>200</v>
      </c>
      <c r="F20" s="61">
        <v>50</v>
      </c>
      <c r="G20" s="62">
        <v>2.2428571428571429</v>
      </c>
      <c r="H20" s="61">
        <v>1</v>
      </c>
      <c r="I20" s="77">
        <v>721.66401056639995</v>
      </c>
      <c r="J20" s="76">
        <f>K5</f>
        <v>0</v>
      </c>
      <c r="K20" s="39">
        <f t="shared" si="4"/>
        <v>721.66401056639995</v>
      </c>
      <c r="L20" s="289">
        <f t="shared" si="1"/>
        <v>1443.3280211327999</v>
      </c>
      <c r="M20" s="149">
        <f t="shared" si="2"/>
        <v>3608.3200528319999</v>
      </c>
      <c r="N20" s="279">
        <f t="shared" si="3"/>
        <v>1371.1616200761598</v>
      </c>
      <c r="O20" s="63"/>
    </row>
    <row r="21" spans="1:15" s="3" customFormat="1" ht="12.75">
      <c r="A21" s="586"/>
      <c r="B21" s="71" t="s">
        <v>1903</v>
      </c>
      <c r="C21" s="59" t="s">
        <v>1903</v>
      </c>
      <c r="D21" s="60" t="s">
        <v>5</v>
      </c>
      <c r="E21" s="61">
        <v>200</v>
      </c>
      <c r="F21" s="61">
        <v>50</v>
      </c>
      <c r="G21" s="62">
        <v>3.36</v>
      </c>
      <c r="H21" s="61">
        <v>1.2</v>
      </c>
      <c r="I21" s="77">
        <v>803.86874261759999</v>
      </c>
      <c r="J21" s="76">
        <f>K5</f>
        <v>0</v>
      </c>
      <c r="K21" s="39">
        <f t="shared" si="4"/>
        <v>803.86874261759999</v>
      </c>
      <c r="L21" s="289">
        <f t="shared" si="1"/>
        <v>1607.7374852352</v>
      </c>
      <c r="M21" s="149" t="s">
        <v>521</v>
      </c>
      <c r="N21" s="279">
        <f t="shared" si="3"/>
        <v>1527.3506109734399</v>
      </c>
      <c r="O21" s="63"/>
    </row>
    <row r="22" spans="1:15" s="3" customFormat="1" ht="12.75">
      <c r="A22" s="586"/>
      <c r="B22" s="71" t="s">
        <v>1904</v>
      </c>
      <c r="C22" s="59" t="s">
        <v>1904</v>
      </c>
      <c r="D22" s="60" t="s">
        <v>5</v>
      </c>
      <c r="E22" s="61">
        <v>200</v>
      </c>
      <c r="F22" s="61">
        <v>50</v>
      </c>
      <c r="G22" s="62">
        <v>3.06</v>
      </c>
      <c r="H22" s="61">
        <v>1.5</v>
      </c>
      <c r="I22" s="77">
        <v>929.59362693119988</v>
      </c>
      <c r="J22" s="76">
        <f>K5</f>
        <v>0</v>
      </c>
      <c r="K22" s="39">
        <f t="shared" si="4"/>
        <v>929.59362693119988</v>
      </c>
      <c r="L22" s="289">
        <f t="shared" si="1"/>
        <v>1859.1872538623998</v>
      </c>
      <c r="M22" s="149" t="s">
        <v>521</v>
      </c>
      <c r="N22" s="279">
        <f t="shared" si="3"/>
        <v>1766.2278911692797</v>
      </c>
      <c r="O22" s="63"/>
    </row>
    <row r="23" spans="1:15" s="3" customFormat="1" ht="12.75">
      <c r="A23" s="586"/>
      <c r="B23" s="71" t="s">
        <v>1905</v>
      </c>
      <c r="C23" s="59" t="s">
        <v>1905</v>
      </c>
      <c r="D23" s="60" t="s">
        <v>5</v>
      </c>
      <c r="E23" s="61">
        <v>300</v>
      </c>
      <c r="F23" s="61">
        <v>50</v>
      </c>
      <c r="G23" s="62">
        <v>2.21</v>
      </c>
      <c r="H23" s="61">
        <v>0.7</v>
      </c>
      <c r="I23" s="77">
        <v>695.87429070719998</v>
      </c>
      <c r="J23" s="76">
        <f>K5</f>
        <v>0</v>
      </c>
      <c r="K23" s="39">
        <f t="shared" si="4"/>
        <v>695.87429070719998</v>
      </c>
      <c r="L23" s="289" t="s">
        <v>521</v>
      </c>
      <c r="M23" s="149">
        <f t="shared" si="2"/>
        <v>3479.371453536</v>
      </c>
      <c r="N23" s="279">
        <f t="shared" si="3"/>
        <v>1322.16115234368</v>
      </c>
      <c r="O23" s="63"/>
    </row>
    <row r="24" spans="1:15" s="3" customFormat="1" ht="12.75">
      <c r="A24" s="586"/>
      <c r="B24" s="71" t="s">
        <v>1906</v>
      </c>
      <c r="C24" s="59" t="s">
        <v>1906</v>
      </c>
      <c r="D24" s="60" t="s">
        <v>5</v>
      </c>
      <c r="E24" s="61">
        <v>300</v>
      </c>
      <c r="F24" s="61">
        <v>50</v>
      </c>
      <c r="G24" s="62">
        <v>3.1571428571428575</v>
      </c>
      <c r="H24" s="61">
        <v>1</v>
      </c>
      <c r="I24" s="77">
        <v>839.32960742400007</v>
      </c>
      <c r="J24" s="76">
        <f>K5</f>
        <v>0</v>
      </c>
      <c r="K24" s="39">
        <f t="shared" si="4"/>
        <v>839.32960742400007</v>
      </c>
      <c r="L24" s="289">
        <f t="shared" si="1"/>
        <v>1678.6592148480001</v>
      </c>
      <c r="M24" s="149">
        <f t="shared" si="2"/>
        <v>4196.6480371200005</v>
      </c>
      <c r="N24" s="279">
        <f t="shared" si="3"/>
        <v>1594.7262541056</v>
      </c>
      <c r="O24" s="63"/>
    </row>
    <row r="25" spans="1:15" s="3" customFormat="1" ht="12.75">
      <c r="A25" s="586"/>
      <c r="B25" s="71" t="s">
        <v>1907</v>
      </c>
      <c r="C25" s="59" t="s">
        <v>1907</v>
      </c>
      <c r="D25" s="60" t="s">
        <v>5</v>
      </c>
      <c r="E25" s="61">
        <v>300</v>
      </c>
      <c r="F25" s="61">
        <v>50</v>
      </c>
      <c r="G25" s="62">
        <v>3.7885714285714287</v>
      </c>
      <c r="H25" s="61">
        <v>1.2</v>
      </c>
      <c r="I25" s="77">
        <v>945.71220184319975</v>
      </c>
      <c r="J25" s="76">
        <f>K5</f>
        <v>0</v>
      </c>
      <c r="K25" s="39">
        <f t="shared" si="4"/>
        <v>945.71220184319975</v>
      </c>
      <c r="L25" s="289">
        <f t="shared" si="1"/>
        <v>1891.4244036863995</v>
      </c>
      <c r="M25" s="149" t="s">
        <v>521</v>
      </c>
      <c r="N25" s="279">
        <f t="shared" si="3"/>
        <v>1796.8531835020794</v>
      </c>
      <c r="O25" s="63"/>
    </row>
    <row r="26" spans="1:15" s="3" customFormat="1" ht="12.75">
      <c r="A26" s="586"/>
      <c r="B26" s="71" t="s">
        <v>1908</v>
      </c>
      <c r="C26" s="59" t="s">
        <v>1908</v>
      </c>
      <c r="D26" s="60" t="s">
        <v>5</v>
      </c>
      <c r="E26" s="61">
        <v>300</v>
      </c>
      <c r="F26" s="61">
        <v>50</v>
      </c>
      <c r="G26" s="62">
        <v>4.7370000000000001</v>
      </c>
      <c r="H26" s="61">
        <v>1.5</v>
      </c>
      <c r="I26" s="77">
        <v>1106.8979509631997</v>
      </c>
      <c r="J26" s="76">
        <f>K5</f>
        <v>0</v>
      </c>
      <c r="K26" s="39">
        <f t="shared" si="4"/>
        <v>1106.8979509631997</v>
      </c>
      <c r="L26" s="289">
        <f t="shared" si="1"/>
        <v>2213.7959019263994</v>
      </c>
      <c r="M26" s="149" t="s">
        <v>521</v>
      </c>
      <c r="N26" s="279">
        <f t="shared" si="3"/>
        <v>2103.1061068300792</v>
      </c>
      <c r="O26" s="63"/>
    </row>
    <row r="27" spans="1:15" s="3" customFormat="1" ht="12.75">
      <c r="A27" s="586"/>
      <c r="B27" s="71" t="s">
        <v>1909</v>
      </c>
      <c r="C27" s="59" t="s">
        <v>1909</v>
      </c>
      <c r="D27" s="60" t="s">
        <v>5</v>
      </c>
      <c r="E27" s="61">
        <v>400</v>
      </c>
      <c r="F27" s="61">
        <v>50</v>
      </c>
      <c r="G27" s="62">
        <v>2.94</v>
      </c>
      <c r="H27" s="61">
        <v>0.7</v>
      </c>
      <c r="I27" s="77">
        <v>778.0790227583999</v>
      </c>
      <c r="J27" s="76">
        <f>K5</f>
        <v>0</v>
      </c>
      <c r="K27" s="39">
        <f t="shared" si="4"/>
        <v>778.0790227583999</v>
      </c>
      <c r="L27" s="289" t="s">
        <v>521</v>
      </c>
      <c r="M27" s="149">
        <f t="shared" si="2"/>
        <v>3890.3951137919994</v>
      </c>
      <c r="N27" s="279">
        <f t="shared" si="3"/>
        <v>1478.3501432409598</v>
      </c>
      <c r="O27" s="63"/>
    </row>
    <row r="28" spans="1:15" s="3" customFormat="1" ht="12.75">
      <c r="A28" s="586"/>
      <c r="B28" s="71" t="s">
        <v>1910</v>
      </c>
      <c r="C28" s="59" t="s">
        <v>1910</v>
      </c>
      <c r="D28" s="60" t="s">
        <v>5</v>
      </c>
      <c r="E28" s="61">
        <v>400</v>
      </c>
      <c r="F28" s="61">
        <v>50</v>
      </c>
      <c r="G28" s="62">
        <v>4.2</v>
      </c>
      <c r="H28" s="61">
        <v>1</v>
      </c>
      <c r="I28" s="77">
        <v>948.9359168256002</v>
      </c>
      <c r="J28" s="76">
        <f>K5</f>
        <v>0</v>
      </c>
      <c r="K28" s="39">
        <f t="shared" si="4"/>
        <v>948.9359168256002</v>
      </c>
      <c r="L28" s="289">
        <f t="shared" si="1"/>
        <v>1897.8718336512004</v>
      </c>
      <c r="M28" s="149">
        <f t="shared" si="2"/>
        <v>4744.6795841280009</v>
      </c>
      <c r="N28" s="279">
        <f t="shared" si="3"/>
        <v>1802.9782419686403</v>
      </c>
      <c r="O28" s="63"/>
    </row>
    <row r="29" spans="1:15" s="3" customFormat="1" ht="12.75">
      <c r="A29" s="586"/>
      <c r="B29" s="71" t="s">
        <v>1911</v>
      </c>
      <c r="C29" s="59" t="s">
        <v>1911</v>
      </c>
      <c r="D29" s="60" t="s">
        <v>5</v>
      </c>
      <c r="E29" s="61">
        <v>400</v>
      </c>
      <c r="F29" s="61">
        <v>50</v>
      </c>
      <c r="G29" s="62">
        <v>5.04</v>
      </c>
      <c r="H29" s="61">
        <v>1.2</v>
      </c>
      <c r="I29" s="77">
        <v>1079.4963736128</v>
      </c>
      <c r="J29" s="76">
        <f>K5</f>
        <v>0</v>
      </c>
      <c r="K29" s="39">
        <f t="shared" si="4"/>
        <v>1079.4963736128</v>
      </c>
      <c r="L29" s="289">
        <f t="shared" si="1"/>
        <v>2158.9927472255999</v>
      </c>
      <c r="M29" s="149" t="s">
        <v>521</v>
      </c>
      <c r="N29" s="279">
        <f t="shared" si="3"/>
        <v>2051.0431098643198</v>
      </c>
      <c r="O29" s="63"/>
    </row>
    <row r="30" spans="1:15" s="3" customFormat="1" ht="12.75">
      <c r="A30" s="586"/>
      <c r="B30" s="71" t="s">
        <v>1912</v>
      </c>
      <c r="C30" s="59" t="s">
        <v>1912</v>
      </c>
      <c r="D30" s="60" t="s">
        <v>5</v>
      </c>
      <c r="E30" s="61">
        <v>400</v>
      </c>
      <c r="F30" s="61">
        <v>50</v>
      </c>
      <c r="G30" s="62">
        <v>6.3</v>
      </c>
      <c r="H30" s="61">
        <v>1.5</v>
      </c>
      <c r="I30" s="77">
        <v>1274.531130048</v>
      </c>
      <c r="J30" s="76">
        <f>K5</f>
        <v>0</v>
      </c>
      <c r="K30" s="39">
        <f t="shared" si="4"/>
        <v>1274.531130048</v>
      </c>
      <c r="L30" s="289">
        <f t="shared" si="1"/>
        <v>2549.062260096</v>
      </c>
      <c r="M30" s="149" t="s">
        <v>521</v>
      </c>
      <c r="N30" s="279">
        <f t="shared" si="3"/>
        <v>2421.6091470912002</v>
      </c>
      <c r="O30" s="63"/>
    </row>
    <row r="31" spans="1:15" s="3" customFormat="1" ht="12.75">
      <c r="A31" s="586"/>
      <c r="B31" s="71" t="s">
        <v>1913</v>
      </c>
      <c r="C31" s="59" t="s">
        <v>1913</v>
      </c>
      <c r="D31" s="60" t="s">
        <v>5</v>
      </c>
      <c r="E31" s="61">
        <v>500</v>
      </c>
      <c r="F31" s="61">
        <v>50</v>
      </c>
      <c r="G31" s="62">
        <v>5.36</v>
      </c>
      <c r="H31" s="61">
        <v>1</v>
      </c>
      <c r="I31" s="77">
        <v>1055.3185112447998</v>
      </c>
      <c r="J31" s="76">
        <f>K5</f>
        <v>0</v>
      </c>
      <c r="K31" s="39">
        <f t="shared" si="4"/>
        <v>1055.3185112447998</v>
      </c>
      <c r="L31" s="289">
        <f t="shared" si="1"/>
        <v>2110.6370224895995</v>
      </c>
      <c r="M31" s="149">
        <f t="shared" si="2"/>
        <v>5276.5925562239991</v>
      </c>
      <c r="N31" s="279">
        <f t="shared" si="3"/>
        <v>2005.1051713651195</v>
      </c>
      <c r="O31" s="63"/>
    </row>
    <row r="32" spans="1:15" s="3" customFormat="1" ht="12.75">
      <c r="A32" s="586"/>
      <c r="B32" s="71" t="s">
        <v>1914</v>
      </c>
      <c r="C32" s="59" t="s">
        <v>1914</v>
      </c>
      <c r="D32" s="60" t="s">
        <v>5</v>
      </c>
      <c r="E32" s="61">
        <v>500</v>
      </c>
      <c r="F32" s="61">
        <v>50</v>
      </c>
      <c r="G32" s="62">
        <v>6.43</v>
      </c>
      <c r="H32" s="61">
        <v>1.2</v>
      </c>
      <c r="I32" s="77">
        <v>1245.5176952064</v>
      </c>
      <c r="J32" s="76">
        <f>K5</f>
        <v>0</v>
      </c>
      <c r="K32" s="39">
        <f t="shared" si="4"/>
        <v>1245.5176952064</v>
      </c>
      <c r="L32" s="289">
        <f t="shared" si="1"/>
        <v>2491.0353904128001</v>
      </c>
      <c r="M32" s="149" t="s">
        <v>521</v>
      </c>
      <c r="N32" s="279">
        <f t="shared" si="3"/>
        <v>2366.4836208921602</v>
      </c>
      <c r="O32" s="63"/>
    </row>
    <row r="33" spans="1:15" s="3" customFormat="1" ht="12.75">
      <c r="A33" s="586"/>
      <c r="B33" s="71" t="s">
        <v>1915</v>
      </c>
      <c r="C33" s="59" t="s">
        <v>1915</v>
      </c>
      <c r="D33" s="60" t="s">
        <v>5</v>
      </c>
      <c r="E33" s="61">
        <v>500</v>
      </c>
      <c r="F33" s="61">
        <v>50</v>
      </c>
      <c r="G33" s="62">
        <v>8.0299999999999994</v>
      </c>
      <c r="H33" s="61">
        <v>1.5</v>
      </c>
      <c r="I33" s="77">
        <v>1437.3287366591999</v>
      </c>
      <c r="J33" s="76">
        <f>K5</f>
        <v>0</v>
      </c>
      <c r="K33" s="39">
        <f t="shared" si="4"/>
        <v>1437.3287366591999</v>
      </c>
      <c r="L33" s="289">
        <f t="shared" si="1"/>
        <v>2874.6574733183998</v>
      </c>
      <c r="M33" s="149" t="s">
        <v>521</v>
      </c>
      <c r="N33" s="279">
        <f t="shared" si="3"/>
        <v>2730.9245996524796</v>
      </c>
      <c r="O33" s="63"/>
    </row>
    <row r="34" spans="1:15" s="3" customFormat="1" ht="12.75">
      <c r="A34" s="584"/>
      <c r="B34" s="71" t="s">
        <v>1916</v>
      </c>
      <c r="C34" s="59" t="s">
        <v>1916</v>
      </c>
      <c r="D34" s="60" t="s">
        <v>5</v>
      </c>
      <c r="E34" s="61">
        <v>100</v>
      </c>
      <c r="F34" s="61">
        <v>60</v>
      </c>
      <c r="G34" s="62">
        <v>1.085</v>
      </c>
      <c r="H34" s="64">
        <v>0.7</v>
      </c>
      <c r="I34" s="77">
        <v>542.7478290432</v>
      </c>
      <c r="J34" s="76">
        <f>K5</f>
        <v>0</v>
      </c>
      <c r="K34" s="39">
        <f t="shared" si="4"/>
        <v>542.7478290432</v>
      </c>
      <c r="L34" s="289" t="s">
        <v>521</v>
      </c>
      <c r="M34" s="149">
        <f t="shared" si="2"/>
        <v>2713.739145216</v>
      </c>
      <c r="N34" s="279">
        <f t="shared" si="3"/>
        <v>1031.2208751820799</v>
      </c>
      <c r="O34" s="63"/>
    </row>
    <row r="35" spans="1:15" s="3" customFormat="1" ht="12.75">
      <c r="A35" s="584"/>
      <c r="B35" s="71" t="s">
        <v>1917</v>
      </c>
      <c r="C35" s="59" t="s">
        <v>1917</v>
      </c>
      <c r="D35" s="60" t="s">
        <v>5</v>
      </c>
      <c r="E35" s="64">
        <v>100</v>
      </c>
      <c r="F35" s="61">
        <v>60</v>
      </c>
      <c r="G35" s="62">
        <v>1.55</v>
      </c>
      <c r="H35" s="61">
        <v>1</v>
      </c>
      <c r="I35" s="77">
        <v>631.39999105920003</v>
      </c>
      <c r="J35" s="76">
        <f>K5</f>
        <v>0</v>
      </c>
      <c r="K35" s="39">
        <f t="shared" si="4"/>
        <v>631.39999105920003</v>
      </c>
      <c r="L35" s="289">
        <f t="shared" si="1"/>
        <v>1262.7999821184001</v>
      </c>
      <c r="M35" s="149">
        <f t="shared" si="2"/>
        <v>3156.9999552960003</v>
      </c>
      <c r="N35" s="279">
        <f t="shared" si="3"/>
        <v>1199.6599830124801</v>
      </c>
      <c r="O35" s="63"/>
    </row>
    <row r="36" spans="1:15" s="3" customFormat="1" ht="12.75">
      <c r="A36" s="584"/>
      <c r="B36" s="71" t="s">
        <v>1918</v>
      </c>
      <c r="C36" s="59" t="s">
        <v>1918</v>
      </c>
      <c r="D36" s="60" t="s">
        <v>5</v>
      </c>
      <c r="E36" s="64">
        <v>100</v>
      </c>
      <c r="F36" s="61">
        <v>60</v>
      </c>
      <c r="G36" s="62">
        <v>1.86</v>
      </c>
      <c r="H36" s="61">
        <v>1.2</v>
      </c>
      <c r="I36" s="77">
        <v>695.87429070719998</v>
      </c>
      <c r="J36" s="76">
        <f>K5</f>
        <v>0</v>
      </c>
      <c r="K36" s="39">
        <f t="shared" si="4"/>
        <v>695.87429070719998</v>
      </c>
      <c r="L36" s="289">
        <f t="shared" si="1"/>
        <v>1391.7485814144</v>
      </c>
      <c r="M36" s="149" t="s">
        <v>521</v>
      </c>
      <c r="N36" s="279">
        <f t="shared" si="3"/>
        <v>1322.16115234368</v>
      </c>
      <c r="O36" s="63"/>
    </row>
    <row r="37" spans="1:15" s="3" customFormat="1" ht="12.75">
      <c r="A37" s="584"/>
      <c r="B37" s="71" t="s">
        <v>1919</v>
      </c>
      <c r="C37" s="59" t="s">
        <v>1919</v>
      </c>
      <c r="D37" s="60" t="s">
        <v>5</v>
      </c>
      <c r="E37" s="64">
        <v>100</v>
      </c>
      <c r="F37" s="61">
        <v>60</v>
      </c>
      <c r="G37" s="62">
        <v>2.0099999999999998</v>
      </c>
      <c r="H37" s="61">
        <v>1.5</v>
      </c>
      <c r="I37" s="77">
        <v>790.97388268799989</v>
      </c>
      <c r="J37" s="76">
        <f>K5</f>
        <v>0</v>
      </c>
      <c r="K37" s="39">
        <f t="shared" si="4"/>
        <v>790.97388268799989</v>
      </c>
      <c r="L37" s="289">
        <f t="shared" si="1"/>
        <v>1581.9477653759998</v>
      </c>
      <c r="M37" s="149" t="s">
        <v>521</v>
      </c>
      <c r="N37" s="279">
        <f t="shared" si="3"/>
        <v>1502.8503771071996</v>
      </c>
      <c r="O37" s="63"/>
    </row>
    <row r="38" spans="1:15" s="3" customFormat="1" ht="12.75">
      <c r="A38" s="586"/>
      <c r="B38" s="71" t="s">
        <v>1920</v>
      </c>
      <c r="C38" s="59" t="s">
        <v>1920</v>
      </c>
      <c r="D38" s="60" t="s">
        <v>5</v>
      </c>
      <c r="E38" s="64">
        <v>150</v>
      </c>
      <c r="F38" s="64">
        <v>60</v>
      </c>
      <c r="G38" s="62">
        <v>1.35</v>
      </c>
      <c r="H38" s="61">
        <v>0.7</v>
      </c>
      <c r="I38" s="77">
        <v>584.65612381439996</v>
      </c>
      <c r="J38" s="76">
        <f>K5</f>
        <v>0</v>
      </c>
      <c r="K38" s="39">
        <f t="shared" si="4"/>
        <v>584.65612381439996</v>
      </c>
      <c r="L38" s="289" t="s">
        <v>521</v>
      </c>
      <c r="M38" s="149">
        <f t="shared" si="2"/>
        <v>2923.2806190719998</v>
      </c>
      <c r="N38" s="279">
        <f t="shared" si="3"/>
        <v>1110.8466352473599</v>
      </c>
      <c r="O38" s="63"/>
    </row>
    <row r="39" spans="1:15" s="3" customFormat="1" ht="12.75">
      <c r="A39" s="586"/>
      <c r="B39" s="71" t="s">
        <v>1921</v>
      </c>
      <c r="C39" s="59" t="s">
        <v>1921</v>
      </c>
      <c r="D39" s="60" t="s">
        <v>5</v>
      </c>
      <c r="E39" s="64">
        <v>150</v>
      </c>
      <c r="F39" s="64">
        <v>60</v>
      </c>
      <c r="G39" s="62">
        <v>1.9285714285714286</v>
      </c>
      <c r="H39" s="61">
        <v>1</v>
      </c>
      <c r="I39" s="77">
        <v>689.42686074239998</v>
      </c>
      <c r="J39" s="76">
        <f>K5</f>
        <v>0</v>
      </c>
      <c r="K39" s="39">
        <f t="shared" si="4"/>
        <v>689.42686074239998</v>
      </c>
      <c r="L39" s="289">
        <f t="shared" si="1"/>
        <v>1378.8537214848</v>
      </c>
      <c r="M39" s="149">
        <f t="shared" si="2"/>
        <v>3447.134303712</v>
      </c>
      <c r="N39" s="279">
        <f t="shared" si="3"/>
        <v>1309.9110354105599</v>
      </c>
      <c r="O39" s="63"/>
    </row>
    <row r="40" spans="1:15" s="3" customFormat="1" ht="12.75">
      <c r="A40" s="586"/>
      <c r="B40" s="71" t="s">
        <v>1922</v>
      </c>
      <c r="C40" s="59" t="s">
        <v>1922</v>
      </c>
      <c r="D40" s="60" t="s">
        <v>5</v>
      </c>
      <c r="E40" s="64">
        <v>150</v>
      </c>
      <c r="F40" s="64">
        <v>60</v>
      </c>
      <c r="G40" s="62">
        <v>2.3142857142857141</v>
      </c>
      <c r="H40" s="64">
        <v>1.2</v>
      </c>
      <c r="I40" s="77">
        <v>766.79602032000003</v>
      </c>
      <c r="J40" s="76">
        <f>K5</f>
        <v>0</v>
      </c>
      <c r="K40" s="39">
        <f t="shared" si="4"/>
        <v>766.79602032000003</v>
      </c>
      <c r="L40" s="289">
        <f t="shared" si="1"/>
        <v>1533.5920406400001</v>
      </c>
      <c r="M40" s="149" t="s">
        <v>521</v>
      </c>
      <c r="N40" s="279">
        <f t="shared" si="3"/>
        <v>1456.912438608</v>
      </c>
      <c r="O40" s="63"/>
    </row>
    <row r="41" spans="1:15" s="3" customFormat="1" ht="12.75">
      <c r="A41" s="586"/>
      <c r="B41" s="71" t="s">
        <v>1923</v>
      </c>
      <c r="C41" s="59" t="s">
        <v>1923</v>
      </c>
      <c r="D41" s="60" t="s">
        <v>5</v>
      </c>
      <c r="E41" s="64">
        <v>150</v>
      </c>
      <c r="F41" s="64">
        <v>60</v>
      </c>
      <c r="G41" s="62">
        <v>2.6</v>
      </c>
      <c r="H41" s="61">
        <v>1.5</v>
      </c>
      <c r="I41" s="77">
        <v>882.84975968639992</v>
      </c>
      <c r="J41" s="76">
        <f>K5</f>
        <v>0</v>
      </c>
      <c r="K41" s="39">
        <f t="shared" si="4"/>
        <v>882.84975968639992</v>
      </c>
      <c r="L41" s="289">
        <f t="shared" si="1"/>
        <v>1765.6995193727998</v>
      </c>
      <c r="M41" s="149" t="s">
        <v>521</v>
      </c>
      <c r="N41" s="279">
        <f t="shared" si="3"/>
        <v>1677.4145434041598</v>
      </c>
      <c r="O41" s="63"/>
    </row>
    <row r="42" spans="1:15" s="3" customFormat="1" ht="12.75">
      <c r="A42" s="586"/>
      <c r="B42" s="71" t="s">
        <v>1924</v>
      </c>
      <c r="C42" s="59" t="s">
        <v>1924</v>
      </c>
      <c r="D42" s="60" t="s">
        <v>5</v>
      </c>
      <c r="E42" s="64">
        <v>200</v>
      </c>
      <c r="F42" s="64">
        <v>60</v>
      </c>
      <c r="G42" s="62">
        <v>1.635</v>
      </c>
      <c r="H42" s="61">
        <v>0.7</v>
      </c>
      <c r="I42" s="77">
        <v>624.95256109440004</v>
      </c>
      <c r="J42" s="76">
        <f>K5</f>
        <v>0</v>
      </c>
      <c r="K42" s="39">
        <f t="shared" si="4"/>
        <v>624.95256109440004</v>
      </c>
      <c r="L42" s="289" t="s">
        <v>521</v>
      </c>
      <c r="M42" s="149">
        <f t="shared" si="2"/>
        <v>3124.7628054720003</v>
      </c>
      <c r="N42" s="279">
        <f t="shared" si="3"/>
        <v>1187.40986607936</v>
      </c>
      <c r="O42" s="63"/>
    </row>
    <row r="43" spans="1:15" s="3" customFormat="1" ht="12.75">
      <c r="A43" s="586"/>
      <c r="B43" s="71" t="s">
        <v>1925</v>
      </c>
      <c r="C43" s="59" t="s">
        <v>1925</v>
      </c>
      <c r="D43" s="60" t="s">
        <v>5</v>
      </c>
      <c r="E43" s="64">
        <v>200</v>
      </c>
      <c r="F43" s="64">
        <v>60</v>
      </c>
      <c r="G43" s="62">
        <v>2.3357142857142859</v>
      </c>
      <c r="H43" s="61">
        <v>1</v>
      </c>
      <c r="I43" s="77">
        <v>745.84187293439993</v>
      </c>
      <c r="J43" s="76">
        <f>K5</f>
        <v>0</v>
      </c>
      <c r="K43" s="39">
        <f t="shared" si="4"/>
        <v>745.84187293439993</v>
      </c>
      <c r="L43" s="289">
        <f t="shared" si="1"/>
        <v>1491.6837458687999</v>
      </c>
      <c r="M43" s="149">
        <f t="shared" si="2"/>
        <v>3729.2093646719995</v>
      </c>
      <c r="N43" s="279">
        <f t="shared" si="3"/>
        <v>1417.0995585753599</v>
      </c>
      <c r="O43" s="63"/>
    </row>
    <row r="44" spans="1:15" s="3" customFormat="1" ht="12.75">
      <c r="A44" s="586"/>
      <c r="B44" s="71" t="s">
        <v>1926</v>
      </c>
      <c r="C44" s="59" t="s">
        <v>1926</v>
      </c>
      <c r="D44" s="60" t="s">
        <v>5</v>
      </c>
      <c r="E44" s="64">
        <v>200</v>
      </c>
      <c r="F44" s="64">
        <v>60</v>
      </c>
      <c r="G44" s="62">
        <v>2.8028571428571429</v>
      </c>
      <c r="H44" s="61">
        <v>1.2</v>
      </c>
      <c r="I44" s="77">
        <v>832.88217745919985</v>
      </c>
      <c r="J44" s="76">
        <f>K5</f>
        <v>0</v>
      </c>
      <c r="K44" s="39">
        <f t="shared" si="4"/>
        <v>832.88217745919985</v>
      </c>
      <c r="L44" s="289">
        <f t="shared" si="1"/>
        <v>1665.7643549183997</v>
      </c>
      <c r="M44" s="149" t="s">
        <v>521</v>
      </c>
      <c r="N44" s="279">
        <f t="shared" si="3"/>
        <v>1582.4761371724796</v>
      </c>
      <c r="O44" s="63"/>
    </row>
    <row r="45" spans="1:15" s="3" customFormat="1" ht="12.75">
      <c r="A45" s="586"/>
      <c r="B45" s="71" t="s">
        <v>1927</v>
      </c>
      <c r="C45" s="59" t="s">
        <v>1927</v>
      </c>
      <c r="D45" s="60" t="s">
        <v>5</v>
      </c>
      <c r="E45" s="64">
        <v>200</v>
      </c>
      <c r="F45" s="64">
        <v>60</v>
      </c>
      <c r="G45" s="62">
        <v>3.24</v>
      </c>
      <c r="H45" s="61">
        <v>1.5</v>
      </c>
      <c r="I45" s="77">
        <v>966.66634922879985</v>
      </c>
      <c r="J45" s="76">
        <f>K5</f>
        <v>0</v>
      </c>
      <c r="K45" s="39">
        <f t="shared" si="4"/>
        <v>966.66634922879985</v>
      </c>
      <c r="L45" s="289">
        <f t="shared" si="1"/>
        <v>1933.3326984575997</v>
      </c>
      <c r="M45" s="149" t="s">
        <v>521</v>
      </c>
      <c r="N45" s="279">
        <f t="shared" si="3"/>
        <v>1836.6660635347196</v>
      </c>
      <c r="O45" s="63"/>
    </row>
    <row r="46" spans="1:15" s="3" customFormat="1" ht="12.75">
      <c r="A46" s="586"/>
      <c r="B46" s="71" t="s">
        <v>1928</v>
      </c>
      <c r="C46" s="59" t="s">
        <v>1928</v>
      </c>
      <c r="D46" s="60" t="s">
        <v>5</v>
      </c>
      <c r="E46" s="64">
        <v>300</v>
      </c>
      <c r="F46" s="61">
        <v>60</v>
      </c>
      <c r="G46" s="62">
        <v>2.2799999999999998</v>
      </c>
      <c r="H46" s="61">
        <v>0.7</v>
      </c>
      <c r="I46" s="77">
        <v>711.99286561919996</v>
      </c>
      <c r="J46" s="76">
        <f>K5</f>
        <v>0</v>
      </c>
      <c r="K46" s="39">
        <f t="shared" si="4"/>
        <v>711.99286561919996</v>
      </c>
      <c r="L46" s="289" t="s">
        <v>521</v>
      </c>
      <c r="M46" s="149">
        <f t="shared" si="2"/>
        <v>3559.9643280959999</v>
      </c>
      <c r="N46" s="279">
        <f t="shared" si="3"/>
        <v>1352.78644467648</v>
      </c>
      <c r="O46" s="63"/>
    </row>
    <row r="47" spans="1:15" s="3" customFormat="1" ht="12.75">
      <c r="A47" s="586"/>
      <c r="B47" s="71" t="s">
        <v>1929</v>
      </c>
      <c r="C47" s="59" t="s">
        <v>1929</v>
      </c>
      <c r="D47" s="60" t="s">
        <v>5</v>
      </c>
      <c r="E47" s="64">
        <v>300</v>
      </c>
      <c r="F47" s="61">
        <v>60</v>
      </c>
      <c r="G47" s="62">
        <v>3.2571428571428576</v>
      </c>
      <c r="H47" s="61">
        <v>1</v>
      </c>
      <c r="I47" s="77">
        <v>861.89561230079994</v>
      </c>
      <c r="J47" s="76">
        <f>K5</f>
        <v>0</v>
      </c>
      <c r="K47" s="39">
        <f t="shared" si="4"/>
        <v>861.89561230079994</v>
      </c>
      <c r="L47" s="289">
        <f t="shared" si="1"/>
        <v>1723.7912246015999</v>
      </c>
      <c r="M47" s="149">
        <f t="shared" si="2"/>
        <v>4309.4780615039999</v>
      </c>
      <c r="N47" s="279">
        <f t="shared" si="3"/>
        <v>1637.6016633715199</v>
      </c>
      <c r="O47" s="63"/>
    </row>
    <row r="48" spans="1:15" s="3" customFormat="1" ht="12.75">
      <c r="A48" s="586"/>
      <c r="B48" s="71" t="s">
        <v>1930</v>
      </c>
      <c r="C48" s="59" t="s">
        <v>1930</v>
      </c>
      <c r="D48" s="60" t="s">
        <v>5</v>
      </c>
      <c r="E48" s="64">
        <v>300</v>
      </c>
      <c r="F48" s="61">
        <v>60</v>
      </c>
      <c r="G48" s="62">
        <v>3.9085714285714293</v>
      </c>
      <c r="H48" s="61">
        <v>1.2</v>
      </c>
      <c r="I48" s="77">
        <v>973.11377919360007</v>
      </c>
      <c r="J48" s="76">
        <f>K5</f>
        <v>0</v>
      </c>
      <c r="K48" s="39">
        <f t="shared" si="4"/>
        <v>973.11377919360007</v>
      </c>
      <c r="L48" s="289">
        <f t="shared" si="1"/>
        <v>1946.2275583872001</v>
      </c>
      <c r="M48" s="149" t="s">
        <v>521</v>
      </c>
      <c r="N48" s="279">
        <f t="shared" si="3"/>
        <v>1848.9161804678401</v>
      </c>
      <c r="O48" s="63"/>
    </row>
    <row r="49" spans="1:15" s="3" customFormat="1" ht="12.75" customHeight="1">
      <c r="A49" s="586"/>
      <c r="B49" s="72" t="s">
        <v>1931</v>
      </c>
      <c r="C49" s="65" t="s">
        <v>1931</v>
      </c>
      <c r="D49" s="60" t="s">
        <v>5</v>
      </c>
      <c r="E49" s="64">
        <v>300</v>
      </c>
      <c r="F49" s="61">
        <v>60</v>
      </c>
      <c r="G49" s="62">
        <v>4.66</v>
      </c>
      <c r="H49" s="64">
        <v>1.5</v>
      </c>
      <c r="I49" s="77">
        <v>1140.7469582784001</v>
      </c>
      <c r="J49" s="76">
        <f>K5</f>
        <v>0</v>
      </c>
      <c r="K49" s="39">
        <f t="shared" si="4"/>
        <v>1140.7469582784001</v>
      </c>
      <c r="L49" s="289">
        <f t="shared" si="1"/>
        <v>2281.4939165568003</v>
      </c>
      <c r="M49" s="149" t="s">
        <v>521</v>
      </c>
      <c r="N49" s="279">
        <f t="shared" si="3"/>
        <v>2167.4192207289602</v>
      </c>
      <c r="O49" s="63"/>
    </row>
    <row r="50" spans="1:15" s="3" customFormat="1" ht="12.75" customHeight="1">
      <c r="A50" s="586"/>
      <c r="B50" s="72" t="s">
        <v>1932</v>
      </c>
      <c r="C50" s="65" t="s">
        <v>1932</v>
      </c>
      <c r="D50" s="60" t="s">
        <v>5</v>
      </c>
      <c r="E50" s="64">
        <v>400</v>
      </c>
      <c r="F50" s="64">
        <v>60</v>
      </c>
      <c r="G50" s="62">
        <v>3.0150000000000001</v>
      </c>
      <c r="H50" s="61">
        <v>0.7</v>
      </c>
      <c r="I50" s="77">
        <v>797.4213126528</v>
      </c>
      <c r="J50" s="76">
        <f>K5</f>
        <v>0</v>
      </c>
      <c r="K50" s="39">
        <f t="shared" si="4"/>
        <v>797.4213126528</v>
      </c>
      <c r="L50" s="289" t="s">
        <v>521</v>
      </c>
      <c r="M50" s="149">
        <f t="shared" si="2"/>
        <v>3987.1065632640002</v>
      </c>
      <c r="N50" s="279">
        <f t="shared" si="3"/>
        <v>1515.10049404032</v>
      </c>
      <c r="O50" s="63"/>
    </row>
    <row r="51" spans="1:15" s="3" customFormat="1" ht="12.75" customHeight="1">
      <c r="A51" s="586"/>
      <c r="B51" s="72" t="s">
        <v>1933</v>
      </c>
      <c r="C51" s="65" t="s">
        <v>1933</v>
      </c>
      <c r="D51" s="60" t="s">
        <v>5</v>
      </c>
      <c r="E51" s="64">
        <v>400</v>
      </c>
      <c r="F51" s="64">
        <v>60</v>
      </c>
      <c r="G51" s="62">
        <v>4.3071428571428569</v>
      </c>
      <c r="H51" s="61">
        <v>1</v>
      </c>
      <c r="I51" s="77">
        <v>973.11377919360007</v>
      </c>
      <c r="J51" s="76">
        <f>K5</f>
        <v>0</v>
      </c>
      <c r="K51" s="39">
        <f t="shared" si="4"/>
        <v>973.11377919360007</v>
      </c>
      <c r="L51" s="289">
        <f t="shared" si="1"/>
        <v>1946.2275583872001</v>
      </c>
      <c r="M51" s="149">
        <f t="shared" si="2"/>
        <v>4865.5688959680001</v>
      </c>
      <c r="N51" s="279">
        <f t="shared" si="3"/>
        <v>1848.9161804678401</v>
      </c>
      <c r="O51" s="63"/>
    </row>
    <row r="52" spans="1:15" s="3" customFormat="1" ht="12.75" customHeight="1">
      <c r="A52" s="586"/>
      <c r="B52" s="72" t="s">
        <v>1934</v>
      </c>
      <c r="C52" s="65" t="s">
        <v>1934</v>
      </c>
      <c r="D52" s="60" t="s">
        <v>5</v>
      </c>
      <c r="E52" s="64">
        <v>400</v>
      </c>
      <c r="F52" s="64">
        <v>60</v>
      </c>
      <c r="G52" s="62">
        <v>5.168571428571429</v>
      </c>
      <c r="H52" s="64">
        <v>1.2</v>
      </c>
      <c r="I52" s="77">
        <v>1106.8979509631997</v>
      </c>
      <c r="J52" s="76">
        <f>K5</f>
        <v>0</v>
      </c>
      <c r="K52" s="39">
        <f t="shared" si="4"/>
        <v>1106.8979509631997</v>
      </c>
      <c r="L52" s="289">
        <f t="shared" si="1"/>
        <v>2213.7959019263994</v>
      </c>
      <c r="M52" s="149" t="s">
        <v>521</v>
      </c>
      <c r="N52" s="279">
        <f t="shared" si="3"/>
        <v>2103.1061068300792</v>
      </c>
      <c r="O52" s="63"/>
    </row>
    <row r="53" spans="1:15" s="3" customFormat="1" ht="12.75" customHeight="1">
      <c r="A53" s="586"/>
      <c r="B53" s="72" t="s">
        <v>1935</v>
      </c>
      <c r="C53" s="65" t="s">
        <v>1935</v>
      </c>
      <c r="D53" s="60" t="s">
        <v>5</v>
      </c>
      <c r="E53" s="64">
        <v>400</v>
      </c>
      <c r="F53" s="64">
        <v>60</v>
      </c>
      <c r="G53" s="62">
        <v>6.28</v>
      </c>
      <c r="H53" s="61">
        <v>1.5</v>
      </c>
      <c r="I53" s="77">
        <v>1309.9919948544002</v>
      </c>
      <c r="J53" s="76">
        <f>K5</f>
        <v>0</v>
      </c>
      <c r="K53" s="39">
        <f t="shared" si="4"/>
        <v>1309.9919948544002</v>
      </c>
      <c r="L53" s="289">
        <f t="shared" si="1"/>
        <v>2619.9839897088004</v>
      </c>
      <c r="M53" s="149" t="s">
        <v>521</v>
      </c>
      <c r="N53" s="279">
        <f t="shared" si="3"/>
        <v>2488.9847902233605</v>
      </c>
      <c r="O53" s="63"/>
    </row>
    <row r="54" spans="1:15" s="3" customFormat="1" ht="12.75" customHeight="1">
      <c r="A54" s="586"/>
      <c r="B54" s="72" t="s">
        <v>1936</v>
      </c>
      <c r="C54" s="65" t="s">
        <v>1936</v>
      </c>
      <c r="D54" s="60" t="s">
        <v>5</v>
      </c>
      <c r="E54" s="64">
        <v>500</v>
      </c>
      <c r="F54" s="64">
        <v>60</v>
      </c>
      <c r="G54" s="62">
        <v>5.4785714285714295</v>
      </c>
      <c r="H54" s="61">
        <v>1</v>
      </c>
      <c r="I54" s="77">
        <v>1079.4963736128</v>
      </c>
      <c r="J54" s="76">
        <f>K5</f>
        <v>0</v>
      </c>
      <c r="K54" s="39">
        <f t="shared" si="4"/>
        <v>1079.4963736128</v>
      </c>
      <c r="L54" s="289">
        <f t="shared" si="1"/>
        <v>2158.9927472255999</v>
      </c>
      <c r="M54" s="149">
        <f t="shared" si="2"/>
        <v>5397.4818680640001</v>
      </c>
      <c r="N54" s="279">
        <f t="shared" si="3"/>
        <v>2051.0431098643198</v>
      </c>
      <c r="O54" s="63"/>
    </row>
    <row r="55" spans="1:15" s="3" customFormat="1" ht="12.75" customHeight="1">
      <c r="A55" s="586"/>
      <c r="B55" s="72" t="s">
        <v>1937</v>
      </c>
      <c r="C55" s="65" t="s">
        <v>1937</v>
      </c>
      <c r="D55" s="60" t="s">
        <v>5</v>
      </c>
      <c r="E55" s="64">
        <v>500</v>
      </c>
      <c r="F55" s="64">
        <v>60</v>
      </c>
      <c r="G55" s="62">
        <v>6.5742857142857147</v>
      </c>
      <c r="H55" s="61">
        <v>1.2</v>
      </c>
      <c r="I55" s="77">
        <v>1235.8465502591998</v>
      </c>
      <c r="J55" s="76">
        <f>K5</f>
        <v>0</v>
      </c>
      <c r="K55" s="39">
        <f t="shared" si="4"/>
        <v>1235.8465502591998</v>
      </c>
      <c r="L55" s="289">
        <f t="shared" si="1"/>
        <v>2471.6931005183997</v>
      </c>
      <c r="M55" s="149" t="s">
        <v>521</v>
      </c>
      <c r="N55" s="279">
        <f t="shared" si="3"/>
        <v>2348.1084454924794</v>
      </c>
      <c r="O55" s="63"/>
    </row>
    <row r="56" spans="1:15" s="3" customFormat="1" ht="12.75" customHeight="1">
      <c r="A56" s="586"/>
      <c r="B56" s="72" t="s">
        <v>1938</v>
      </c>
      <c r="C56" s="65" t="s">
        <v>1938</v>
      </c>
      <c r="D56" s="60" t="s">
        <v>5</v>
      </c>
      <c r="E56" s="64">
        <v>500</v>
      </c>
      <c r="F56" s="64">
        <v>60</v>
      </c>
      <c r="G56" s="62">
        <v>8.09</v>
      </c>
      <c r="H56" s="64">
        <v>1.5</v>
      </c>
      <c r="I56" s="77">
        <v>1471.1777439744001</v>
      </c>
      <c r="J56" s="76">
        <f>K5</f>
        <v>0</v>
      </c>
      <c r="K56" s="39">
        <f t="shared" si="4"/>
        <v>1471.1777439744001</v>
      </c>
      <c r="L56" s="289">
        <f t="shared" si="1"/>
        <v>2942.3554879488001</v>
      </c>
      <c r="M56" s="149" t="s">
        <v>521</v>
      </c>
      <c r="N56" s="279">
        <f t="shared" si="3"/>
        <v>2795.2377135513602</v>
      </c>
      <c r="O56" s="63"/>
    </row>
    <row r="57" spans="1:15" s="3" customFormat="1" ht="12.75" customHeight="1">
      <c r="A57" s="586"/>
      <c r="B57" s="72" t="s">
        <v>1939</v>
      </c>
      <c r="C57" s="65" t="s">
        <v>1939</v>
      </c>
      <c r="D57" s="60" t="s">
        <v>5</v>
      </c>
      <c r="E57" s="64">
        <v>600</v>
      </c>
      <c r="F57" s="64">
        <v>60</v>
      </c>
      <c r="G57" s="62">
        <v>6.7857142857142865</v>
      </c>
      <c r="H57" s="61">
        <v>1</v>
      </c>
      <c r="I57" s="77">
        <v>1181.0433955583999</v>
      </c>
      <c r="J57" s="76">
        <f>K5</f>
        <v>0</v>
      </c>
      <c r="K57" s="39">
        <f t="shared" si="4"/>
        <v>1181.0433955583999</v>
      </c>
      <c r="L57" s="289">
        <f t="shared" si="1"/>
        <v>2362.0867911167998</v>
      </c>
      <c r="M57" s="149">
        <f t="shared" si="2"/>
        <v>5905.2169777919989</v>
      </c>
      <c r="N57" s="279">
        <f t="shared" si="3"/>
        <v>2243.9824515609598</v>
      </c>
      <c r="O57" s="63"/>
    </row>
    <row r="58" spans="1:15" s="3" customFormat="1" ht="12.75" customHeight="1">
      <c r="A58" s="586"/>
      <c r="B58" s="72" t="s">
        <v>1940</v>
      </c>
      <c r="C58" s="65" t="s">
        <v>1940</v>
      </c>
      <c r="D58" s="60" t="s">
        <v>5</v>
      </c>
      <c r="E58" s="64">
        <v>600</v>
      </c>
      <c r="F58" s="64">
        <v>60</v>
      </c>
      <c r="G58" s="62">
        <v>8.1428571428571423</v>
      </c>
      <c r="H58" s="61">
        <v>1.2</v>
      </c>
      <c r="I58" s="77">
        <v>1358.3477195903997</v>
      </c>
      <c r="J58" s="76">
        <f>K5</f>
        <v>0</v>
      </c>
      <c r="K58" s="39">
        <f t="shared" si="4"/>
        <v>1358.3477195903997</v>
      </c>
      <c r="L58" s="289">
        <f t="shared" si="1"/>
        <v>2716.6954391807994</v>
      </c>
      <c r="M58" s="149" t="s">
        <v>521</v>
      </c>
      <c r="N58" s="279">
        <f t="shared" si="3"/>
        <v>2580.8606672217593</v>
      </c>
      <c r="O58" s="63"/>
    </row>
    <row r="59" spans="1:15" s="3" customFormat="1" ht="12.75" customHeight="1">
      <c r="A59" s="586"/>
      <c r="B59" s="72" t="s">
        <v>1941</v>
      </c>
      <c r="C59" s="65" t="s">
        <v>1941</v>
      </c>
      <c r="D59" s="60" t="s">
        <v>5</v>
      </c>
      <c r="E59" s="64">
        <v>600</v>
      </c>
      <c r="F59" s="64">
        <v>60</v>
      </c>
      <c r="G59" s="62">
        <v>10.1</v>
      </c>
      <c r="H59" s="61">
        <v>1.5</v>
      </c>
      <c r="I59" s="77">
        <v>1625.9160631295997</v>
      </c>
      <c r="J59" s="76">
        <f>K5</f>
        <v>0</v>
      </c>
      <c r="K59" s="39">
        <f t="shared" si="4"/>
        <v>1625.9160631295997</v>
      </c>
      <c r="L59" s="289">
        <f t="shared" si="1"/>
        <v>3251.8321262591994</v>
      </c>
      <c r="M59" s="149" t="s">
        <v>521</v>
      </c>
      <c r="N59" s="279">
        <f t="shared" si="3"/>
        <v>3089.2405199462391</v>
      </c>
      <c r="O59" s="63"/>
    </row>
    <row r="60" spans="1:15" s="3" customFormat="1" ht="12.75" customHeight="1">
      <c r="A60" s="584"/>
      <c r="B60" s="72" t="s">
        <v>1942</v>
      </c>
      <c r="C60" s="65" t="s">
        <v>1942</v>
      </c>
      <c r="D60" s="60" t="s">
        <v>5</v>
      </c>
      <c r="E60" s="64">
        <v>100</v>
      </c>
      <c r="F60" s="64">
        <v>70</v>
      </c>
      <c r="G60" s="62">
        <v>1.1950000000000001</v>
      </c>
      <c r="H60" s="61">
        <v>0.7</v>
      </c>
      <c r="I60" s="77">
        <v>562.09011893759998</v>
      </c>
      <c r="J60" s="76">
        <f>K5</f>
        <v>0</v>
      </c>
      <c r="K60" s="39">
        <f t="shared" si="4"/>
        <v>562.09011893759998</v>
      </c>
      <c r="L60" s="289" t="s">
        <v>521</v>
      </c>
      <c r="M60" s="149">
        <f t="shared" si="2"/>
        <v>2810.4505946879999</v>
      </c>
      <c r="N60" s="279">
        <f t="shared" si="3"/>
        <v>1067.9712259814398</v>
      </c>
      <c r="O60" s="63"/>
    </row>
    <row r="61" spans="1:15" s="3" customFormat="1" ht="12.75" customHeight="1">
      <c r="A61" s="584"/>
      <c r="B61" s="72" t="s">
        <v>1943</v>
      </c>
      <c r="C61" s="65" t="s">
        <v>1943</v>
      </c>
      <c r="D61" s="60" t="s">
        <v>5</v>
      </c>
      <c r="E61" s="64">
        <v>100</v>
      </c>
      <c r="F61" s="64">
        <v>70</v>
      </c>
      <c r="G61" s="62">
        <v>1.6285714285714286</v>
      </c>
      <c r="H61" s="61">
        <v>1</v>
      </c>
      <c r="I61" s="77">
        <v>657.1897109183999</v>
      </c>
      <c r="J61" s="76">
        <f>K5</f>
        <v>0</v>
      </c>
      <c r="K61" s="39">
        <f t="shared" ref="K61:K112" si="5">I61*(1-J61)</f>
        <v>657.1897109183999</v>
      </c>
      <c r="L61" s="289">
        <f t="shared" si="1"/>
        <v>1314.3794218367998</v>
      </c>
      <c r="M61" s="149">
        <f t="shared" si="2"/>
        <v>3285.9485545919997</v>
      </c>
      <c r="N61" s="279">
        <f t="shared" si="3"/>
        <v>1248.6604507449597</v>
      </c>
      <c r="O61" s="63"/>
    </row>
    <row r="62" spans="1:15" s="3" customFormat="1" ht="12.75" customHeight="1">
      <c r="A62" s="584"/>
      <c r="B62" s="72" t="s">
        <v>1944</v>
      </c>
      <c r="C62" s="65" t="s">
        <v>1944</v>
      </c>
      <c r="D62" s="60" t="s">
        <v>5</v>
      </c>
      <c r="E62" s="64">
        <v>100</v>
      </c>
      <c r="F62" s="64">
        <v>70</v>
      </c>
      <c r="G62" s="62">
        <v>1.9542857142857142</v>
      </c>
      <c r="H62" s="64">
        <v>1.2</v>
      </c>
      <c r="I62" s="77">
        <v>726.49958304000006</v>
      </c>
      <c r="J62" s="76">
        <f>K5</f>
        <v>0</v>
      </c>
      <c r="K62" s="39">
        <f t="shared" si="5"/>
        <v>726.49958304000006</v>
      </c>
      <c r="L62" s="289">
        <f t="shared" si="1"/>
        <v>1452.9991660800001</v>
      </c>
      <c r="M62" s="149" t="s">
        <v>521</v>
      </c>
      <c r="N62" s="279">
        <f t="shared" si="3"/>
        <v>1380.349207776</v>
      </c>
      <c r="O62" s="63"/>
    </row>
    <row r="63" spans="1:15" s="3" customFormat="1" ht="12.75" customHeight="1">
      <c r="A63" s="584"/>
      <c r="B63" s="72" t="s">
        <v>1945</v>
      </c>
      <c r="C63" s="65" t="s">
        <v>1945</v>
      </c>
      <c r="D63" s="60" t="s">
        <v>5</v>
      </c>
      <c r="E63" s="64">
        <v>100</v>
      </c>
      <c r="F63" s="64">
        <v>70</v>
      </c>
      <c r="G63" s="62">
        <v>2.17</v>
      </c>
      <c r="H63" s="61">
        <v>1.5</v>
      </c>
      <c r="I63" s="77">
        <v>829.65846247679985</v>
      </c>
      <c r="J63" s="76">
        <f>K5</f>
        <v>0</v>
      </c>
      <c r="K63" s="39">
        <f t="shared" si="5"/>
        <v>829.65846247679985</v>
      </c>
      <c r="L63" s="289">
        <f t="shared" si="1"/>
        <v>1659.3169249535997</v>
      </c>
      <c r="M63" s="149" t="s">
        <v>521</v>
      </c>
      <c r="N63" s="279">
        <f t="shared" si="3"/>
        <v>1576.3510787059197</v>
      </c>
      <c r="O63" s="63"/>
    </row>
    <row r="64" spans="1:15" s="3" customFormat="1" ht="12.75" customHeight="1">
      <c r="A64" s="586"/>
      <c r="B64" s="72" t="s">
        <v>1946</v>
      </c>
      <c r="C64" s="65" t="s">
        <v>1946</v>
      </c>
      <c r="D64" s="60" t="s">
        <v>5</v>
      </c>
      <c r="E64" s="64">
        <v>150</v>
      </c>
      <c r="F64" s="64">
        <v>70</v>
      </c>
      <c r="G64" s="62">
        <v>1.47</v>
      </c>
      <c r="H64" s="61">
        <v>0.7</v>
      </c>
      <c r="I64" s="77">
        <v>603.99841370879994</v>
      </c>
      <c r="J64" s="76">
        <f>K5</f>
        <v>0</v>
      </c>
      <c r="K64" s="39">
        <f t="shared" si="5"/>
        <v>603.99841370879994</v>
      </c>
      <c r="L64" s="289" t="s">
        <v>521</v>
      </c>
      <c r="M64" s="149">
        <f t="shared" si="2"/>
        <v>3019.9920685439997</v>
      </c>
      <c r="N64" s="279">
        <f t="shared" si="3"/>
        <v>1147.5969860467198</v>
      </c>
      <c r="O64" s="63"/>
    </row>
    <row r="65" spans="1:15" s="3" customFormat="1" ht="12.75" customHeight="1">
      <c r="A65" s="586"/>
      <c r="B65" s="72" t="s">
        <v>1947</v>
      </c>
      <c r="C65" s="65" t="s">
        <v>1947</v>
      </c>
      <c r="D65" s="60" t="s">
        <v>5</v>
      </c>
      <c r="E65" s="64">
        <v>150</v>
      </c>
      <c r="F65" s="64">
        <v>70</v>
      </c>
      <c r="G65" s="62">
        <v>2.1</v>
      </c>
      <c r="H65" s="61">
        <v>1</v>
      </c>
      <c r="I65" s="77">
        <v>715.21658060160007</v>
      </c>
      <c r="J65" s="76">
        <f>K5</f>
        <v>0</v>
      </c>
      <c r="K65" s="39">
        <f t="shared" si="5"/>
        <v>715.21658060160007</v>
      </c>
      <c r="L65" s="289">
        <f t="shared" si="1"/>
        <v>1430.4331612032001</v>
      </c>
      <c r="M65" s="149">
        <f t="shared" si="2"/>
        <v>3576.0829030080004</v>
      </c>
      <c r="N65" s="279">
        <f t="shared" si="3"/>
        <v>1358.9115031430401</v>
      </c>
      <c r="O65" s="63"/>
    </row>
    <row r="66" spans="1:15" s="3" customFormat="1" ht="12.75" customHeight="1">
      <c r="A66" s="586"/>
      <c r="B66" s="72" t="s">
        <v>1948</v>
      </c>
      <c r="C66" s="65" t="s">
        <v>1948</v>
      </c>
      <c r="D66" s="60" t="s">
        <v>5</v>
      </c>
      <c r="E66" s="64">
        <v>150</v>
      </c>
      <c r="F66" s="64">
        <v>70</v>
      </c>
      <c r="G66" s="62">
        <v>2.52</v>
      </c>
      <c r="H66" s="61">
        <v>1.2</v>
      </c>
      <c r="I66" s="77">
        <v>797.4213126528</v>
      </c>
      <c r="J66" s="76">
        <f>K5</f>
        <v>0</v>
      </c>
      <c r="K66" s="39">
        <f t="shared" si="5"/>
        <v>797.4213126528</v>
      </c>
      <c r="L66" s="289">
        <f t="shared" si="1"/>
        <v>1594.8426253056</v>
      </c>
      <c r="M66" s="149" t="s">
        <v>521</v>
      </c>
      <c r="N66" s="279">
        <f t="shared" si="3"/>
        <v>1515.10049404032</v>
      </c>
      <c r="O66" s="63"/>
    </row>
    <row r="67" spans="1:15" s="3" customFormat="1" ht="12.75" customHeight="1">
      <c r="A67" s="586"/>
      <c r="B67" s="72" t="s">
        <v>1949</v>
      </c>
      <c r="C67" s="65" t="s">
        <v>1949</v>
      </c>
      <c r="D67" s="60" t="s">
        <v>5</v>
      </c>
      <c r="E67" s="64">
        <v>150</v>
      </c>
      <c r="F67" s="64">
        <v>70</v>
      </c>
      <c r="G67" s="62">
        <v>2.77</v>
      </c>
      <c r="H67" s="61">
        <v>1.5</v>
      </c>
      <c r="I67" s="77">
        <v>919.92248198400011</v>
      </c>
      <c r="J67" s="76">
        <f>K5</f>
        <v>0</v>
      </c>
      <c r="K67" s="39">
        <f t="shared" si="5"/>
        <v>919.92248198400011</v>
      </c>
      <c r="L67" s="289">
        <f t="shared" si="1"/>
        <v>1839.8449639680002</v>
      </c>
      <c r="M67" s="149" t="s">
        <v>521</v>
      </c>
      <c r="N67" s="279">
        <f t="shared" si="3"/>
        <v>1747.8527157696001</v>
      </c>
      <c r="O67" s="63"/>
    </row>
    <row r="68" spans="1:15" s="3" customFormat="1" ht="12.75" customHeight="1">
      <c r="A68" s="586"/>
      <c r="B68" s="72" t="s">
        <v>1950</v>
      </c>
      <c r="C68" s="65" t="s">
        <v>1950</v>
      </c>
      <c r="D68" s="60" t="s">
        <v>5</v>
      </c>
      <c r="E68" s="64">
        <v>200</v>
      </c>
      <c r="F68" s="64">
        <v>70</v>
      </c>
      <c r="G68" s="62">
        <v>1.76</v>
      </c>
      <c r="H68" s="61">
        <v>0.7</v>
      </c>
      <c r="I68" s="77">
        <v>642.68299349760002</v>
      </c>
      <c r="J68" s="76">
        <f>K5</f>
        <v>0</v>
      </c>
      <c r="K68" s="39">
        <f t="shared" si="5"/>
        <v>642.68299349760002</v>
      </c>
      <c r="L68" s="289" t="s">
        <v>521</v>
      </c>
      <c r="M68" s="149">
        <f t="shared" si="2"/>
        <v>3213.414967488</v>
      </c>
      <c r="N68" s="279">
        <f t="shared" si="3"/>
        <v>1221.0976876454399</v>
      </c>
      <c r="O68" s="63"/>
    </row>
    <row r="69" spans="1:15" s="3" customFormat="1" ht="12.75" customHeight="1">
      <c r="A69" s="586"/>
      <c r="B69" s="72" t="s">
        <v>1951</v>
      </c>
      <c r="C69" s="65" t="s">
        <v>1951</v>
      </c>
      <c r="D69" s="60" t="s">
        <v>5</v>
      </c>
      <c r="E69" s="64">
        <v>200</v>
      </c>
      <c r="F69" s="64">
        <v>70</v>
      </c>
      <c r="G69" s="62">
        <v>2.5142857142857142</v>
      </c>
      <c r="H69" s="61">
        <v>1</v>
      </c>
      <c r="I69" s="77">
        <v>770.01973530240002</v>
      </c>
      <c r="J69" s="76">
        <f>K5</f>
        <v>0</v>
      </c>
      <c r="K69" s="39">
        <f t="shared" si="5"/>
        <v>770.01973530240002</v>
      </c>
      <c r="L69" s="289">
        <f t="shared" si="1"/>
        <v>1540.0394706048</v>
      </c>
      <c r="M69" s="149">
        <f t="shared" si="2"/>
        <v>3850.0986765120001</v>
      </c>
      <c r="N69" s="279">
        <f t="shared" si="3"/>
        <v>1463.03749707456</v>
      </c>
      <c r="O69" s="63"/>
    </row>
    <row r="70" spans="1:15" s="3" customFormat="1" ht="12.75" customHeight="1">
      <c r="A70" s="586"/>
      <c r="B70" s="72" t="s">
        <v>1952</v>
      </c>
      <c r="C70" s="65" t="s">
        <v>1952</v>
      </c>
      <c r="D70" s="60" t="s">
        <v>5</v>
      </c>
      <c r="E70" s="64">
        <v>200</v>
      </c>
      <c r="F70" s="64">
        <v>70</v>
      </c>
      <c r="G70" s="62">
        <v>3.0171428571428573</v>
      </c>
      <c r="H70" s="61">
        <v>1.2</v>
      </c>
      <c r="I70" s="77">
        <v>863.50746979200005</v>
      </c>
      <c r="J70" s="76">
        <f>K5</f>
        <v>0</v>
      </c>
      <c r="K70" s="39">
        <f t="shared" si="5"/>
        <v>863.50746979200005</v>
      </c>
      <c r="L70" s="289">
        <f t="shared" si="1"/>
        <v>1727.0149395840001</v>
      </c>
      <c r="M70" s="149" t="s">
        <v>521</v>
      </c>
      <c r="N70" s="279">
        <f t="shared" si="3"/>
        <v>1640.6641926048001</v>
      </c>
      <c r="O70" s="63"/>
    </row>
    <row r="71" spans="1:15" s="3" customFormat="1" ht="12.75" customHeight="1">
      <c r="A71" s="586"/>
      <c r="B71" s="72" t="s">
        <v>1953</v>
      </c>
      <c r="C71" s="65" t="s">
        <v>1953</v>
      </c>
      <c r="D71" s="60" t="s">
        <v>5</v>
      </c>
      <c r="E71" s="64">
        <v>200</v>
      </c>
      <c r="F71" s="64">
        <v>70</v>
      </c>
      <c r="G71" s="62">
        <v>3.42</v>
      </c>
      <c r="H71" s="64">
        <v>1.5</v>
      </c>
      <c r="I71" s="77">
        <v>1003.7390715263999</v>
      </c>
      <c r="J71" s="76">
        <f>K5</f>
        <v>0</v>
      </c>
      <c r="K71" s="39">
        <f t="shared" si="5"/>
        <v>1003.7390715263999</v>
      </c>
      <c r="L71" s="289">
        <f t="shared" si="1"/>
        <v>2007.4781430527999</v>
      </c>
      <c r="M71" s="149" t="s">
        <v>521</v>
      </c>
      <c r="N71" s="279">
        <f t="shared" si="3"/>
        <v>1907.1042359001597</v>
      </c>
      <c r="O71" s="63"/>
    </row>
    <row r="72" spans="1:15" s="3" customFormat="1" ht="12.75" customHeight="1">
      <c r="A72" s="586"/>
      <c r="B72" s="72" t="s">
        <v>1954</v>
      </c>
      <c r="C72" s="65" t="s">
        <v>1954</v>
      </c>
      <c r="D72" s="60" t="s">
        <v>5</v>
      </c>
      <c r="E72" s="64">
        <v>300</v>
      </c>
      <c r="F72" s="64">
        <v>70</v>
      </c>
      <c r="G72" s="62">
        <v>2.42</v>
      </c>
      <c r="H72" s="61">
        <v>0.7</v>
      </c>
      <c r="I72" s="77">
        <v>728.11144053119995</v>
      </c>
      <c r="J72" s="76">
        <f>K5</f>
        <v>0</v>
      </c>
      <c r="K72" s="39">
        <f t="shared" si="5"/>
        <v>728.11144053119995</v>
      </c>
      <c r="L72" s="289" t="s">
        <v>521</v>
      </c>
      <c r="M72" s="149">
        <f t="shared" ref="M72:M135" si="6">K72*5</f>
        <v>3640.5572026559998</v>
      </c>
      <c r="N72" s="279">
        <f t="shared" ref="N72:N135" si="7">K72*1.9</f>
        <v>1383.4117370092799</v>
      </c>
      <c r="O72" s="63"/>
    </row>
    <row r="73" spans="1:15" s="3" customFormat="1" ht="12.75" customHeight="1">
      <c r="A73" s="586"/>
      <c r="B73" s="72" t="s">
        <v>1955</v>
      </c>
      <c r="C73" s="65" t="s">
        <v>1955</v>
      </c>
      <c r="D73" s="60" t="s">
        <v>5</v>
      </c>
      <c r="E73" s="64">
        <v>300</v>
      </c>
      <c r="F73" s="64">
        <v>70</v>
      </c>
      <c r="G73" s="62">
        <v>3.4571428571428577</v>
      </c>
      <c r="H73" s="61">
        <v>1</v>
      </c>
      <c r="I73" s="77">
        <v>886.0734746687998</v>
      </c>
      <c r="J73" s="76">
        <f>K5</f>
        <v>0</v>
      </c>
      <c r="K73" s="39">
        <f t="shared" si="5"/>
        <v>886.0734746687998</v>
      </c>
      <c r="L73" s="289">
        <f t="shared" ref="L73:L135" si="8">K73*2</f>
        <v>1772.1469493375996</v>
      </c>
      <c r="M73" s="149">
        <f t="shared" si="6"/>
        <v>4430.3673733439991</v>
      </c>
      <c r="N73" s="279">
        <f t="shared" si="7"/>
        <v>1683.5396018707195</v>
      </c>
      <c r="O73" s="63"/>
    </row>
    <row r="74" spans="1:15" s="3" customFormat="1" ht="12.75" customHeight="1">
      <c r="A74" s="586"/>
      <c r="B74" s="72" t="s">
        <v>1956</v>
      </c>
      <c r="C74" s="65" t="s">
        <v>1956</v>
      </c>
      <c r="D74" s="60" t="s">
        <v>5</v>
      </c>
      <c r="E74" s="64">
        <v>300</v>
      </c>
      <c r="F74" s="64">
        <v>70</v>
      </c>
      <c r="G74" s="62">
        <v>4.1485714285714295</v>
      </c>
      <c r="H74" s="64">
        <v>1.2</v>
      </c>
      <c r="I74" s="77">
        <v>1002.1272140351998</v>
      </c>
      <c r="J74" s="76">
        <f>K5</f>
        <v>0</v>
      </c>
      <c r="K74" s="39">
        <f t="shared" si="5"/>
        <v>1002.1272140351998</v>
      </c>
      <c r="L74" s="289">
        <f t="shared" si="8"/>
        <v>2004.2544280703996</v>
      </c>
      <c r="M74" s="149" t="s">
        <v>521</v>
      </c>
      <c r="N74" s="279">
        <f t="shared" si="7"/>
        <v>1904.0417066668795</v>
      </c>
      <c r="O74" s="63"/>
    </row>
    <row r="75" spans="1:15" s="3" customFormat="1" ht="12.75" customHeight="1">
      <c r="A75" s="586"/>
      <c r="B75" s="72" t="s">
        <v>1957</v>
      </c>
      <c r="C75" s="65" t="s">
        <v>1957</v>
      </c>
      <c r="D75" s="60" t="s">
        <v>5</v>
      </c>
      <c r="E75" s="64">
        <v>300</v>
      </c>
      <c r="F75" s="64">
        <v>70</v>
      </c>
      <c r="G75" s="62">
        <v>4.8600000000000003</v>
      </c>
      <c r="H75" s="61">
        <v>1.5</v>
      </c>
      <c r="I75" s="77">
        <v>1177.8196805759999</v>
      </c>
      <c r="J75" s="76">
        <f>K5</f>
        <v>0</v>
      </c>
      <c r="K75" s="39">
        <f t="shared" si="5"/>
        <v>1177.8196805759999</v>
      </c>
      <c r="L75" s="289">
        <f t="shared" si="8"/>
        <v>2355.6393611519998</v>
      </c>
      <c r="M75" s="149" t="s">
        <v>521</v>
      </c>
      <c r="N75" s="279">
        <f t="shared" si="7"/>
        <v>2237.8573930943999</v>
      </c>
      <c r="O75" s="63"/>
    </row>
    <row r="76" spans="1:15" s="3" customFormat="1" ht="12.75" customHeight="1">
      <c r="A76" s="586"/>
      <c r="B76" s="72" t="s">
        <v>1958</v>
      </c>
      <c r="C76" s="65" t="s">
        <v>1958</v>
      </c>
      <c r="D76" s="60" t="s">
        <v>5</v>
      </c>
      <c r="E76" s="64">
        <v>400</v>
      </c>
      <c r="F76" s="64">
        <v>70</v>
      </c>
      <c r="G76" s="62">
        <v>3.165</v>
      </c>
      <c r="H76" s="61">
        <v>0.7</v>
      </c>
      <c r="I76" s="77">
        <v>813.53988756479987</v>
      </c>
      <c r="J76" s="76">
        <f>K5</f>
        <v>0</v>
      </c>
      <c r="K76" s="39">
        <f t="shared" si="5"/>
        <v>813.53988756479987</v>
      </c>
      <c r="L76" s="289" t="s">
        <v>521</v>
      </c>
      <c r="M76" s="149">
        <f t="shared" si="6"/>
        <v>4067.6994378239992</v>
      </c>
      <c r="N76" s="279">
        <f t="shared" si="7"/>
        <v>1545.7257863731197</v>
      </c>
      <c r="O76" s="63"/>
    </row>
    <row r="77" spans="1:15" s="3" customFormat="1" ht="12.75" customHeight="1">
      <c r="A77" s="586"/>
      <c r="B77" s="72" t="s">
        <v>1959</v>
      </c>
      <c r="C77" s="65" t="s">
        <v>1959</v>
      </c>
      <c r="D77" s="60" t="s">
        <v>5</v>
      </c>
      <c r="E77" s="64">
        <v>400</v>
      </c>
      <c r="F77" s="64">
        <v>70</v>
      </c>
      <c r="G77" s="62">
        <v>4.5214285714285722</v>
      </c>
      <c r="H77" s="64">
        <v>1</v>
      </c>
      <c r="I77" s="77">
        <v>994.06792657919993</v>
      </c>
      <c r="J77" s="76">
        <f>K5</f>
        <v>0</v>
      </c>
      <c r="K77" s="39">
        <f t="shared" si="5"/>
        <v>994.06792657919993</v>
      </c>
      <c r="L77" s="289">
        <f t="shared" si="8"/>
        <v>1988.1358531583999</v>
      </c>
      <c r="M77" s="149">
        <f t="shared" si="6"/>
        <v>4970.3396328959998</v>
      </c>
      <c r="N77" s="279">
        <f t="shared" si="7"/>
        <v>1888.7290605004798</v>
      </c>
      <c r="O77" s="63"/>
    </row>
    <row r="78" spans="1:15" s="3" customFormat="1" ht="12.75" customHeight="1">
      <c r="A78" s="586"/>
      <c r="B78" s="72" t="s">
        <v>1960</v>
      </c>
      <c r="C78" s="65" t="s">
        <v>1960</v>
      </c>
      <c r="D78" s="60" t="s">
        <v>5</v>
      </c>
      <c r="E78" s="64">
        <v>400</v>
      </c>
      <c r="F78" s="64">
        <v>70</v>
      </c>
      <c r="G78" s="62">
        <v>5.4257142857142853</v>
      </c>
      <c r="H78" s="61">
        <v>1.2</v>
      </c>
      <c r="I78" s="77">
        <v>1134.2995283135999</v>
      </c>
      <c r="J78" s="76">
        <f>K5</f>
        <v>0</v>
      </c>
      <c r="K78" s="39">
        <f t="shared" si="5"/>
        <v>1134.2995283135999</v>
      </c>
      <c r="L78" s="289">
        <f t="shared" si="8"/>
        <v>2268.5990566271998</v>
      </c>
      <c r="M78" s="149" t="s">
        <v>521</v>
      </c>
      <c r="N78" s="279">
        <f t="shared" si="7"/>
        <v>2155.1691037958399</v>
      </c>
      <c r="O78" s="63"/>
    </row>
    <row r="79" spans="1:15" s="3" customFormat="1" ht="12.75" customHeight="1">
      <c r="A79" s="586"/>
      <c r="B79" s="72" t="s">
        <v>1961</v>
      </c>
      <c r="C79" s="65" t="s">
        <v>1961</v>
      </c>
      <c r="D79" s="60" t="s">
        <v>5</v>
      </c>
      <c r="E79" s="64">
        <v>400</v>
      </c>
      <c r="F79" s="64">
        <v>70</v>
      </c>
      <c r="G79" s="62">
        <v>6.5</v>
      </c>
      <c r="H79" s="61">
        <v>1.5</v>
      </c>
      <c r="I79" s="77">
        <v>1343.8410021696</v>
      </c>
      <c r="J79" s="76">
        <f>K5</f>
        <v>0</v>
      </c>
      <c r="K79" s="39">
        <f t="shared" si="5"/>
        <v>1343.8410021696</v>
      </c>
      <c r="L79" s="289">
        <f t="shared" si="8"/>
        <v>2687.6820043391999</v>
      </c>
      <c r="M79" s="149" t="s">
        <v>521</v>
      </c>
      <c r="N79" s="279">
        <f t="shared" si="7"/>
        <v>2553.2979041222397</v>
      </c>
      <c r="O79" s="63"/>
    </row>
    <row r="80" spans="1:15" s="3" customFormat="1" ht="12.75" customHeight="1">
      <c r="A80" s="586"/>
      <c r="B80" s="72" t="s">
        <v>1962</v>
      </c>
      <c r="C80" s="65" t="s">
        <v>1962</v>
      </c>
      <c r="D80" s="60" t="s">
        <v>5</v>
      </c>
      <c r="E80" s="64">
        <v>500</v>
      </c>
      <c r="F80" s="64">
        <v>70</v>
      </c>
      <c r="G80" s="62">
        <v>5.7214285714285715</v>
      </c>
      <c r="H80" s="61">
        <v>1</v>
      </c>
      <c r="I80" s="77">
        <v>1100.4505209984</v>
      </c>
      <c r="J80" s="76">
        <f>K5</f>
        <v>0</v>
      </c>
      <c r="K80" s="39">
        <f t="shared" si="5"/>
        <v>1100.4505209984</v>
      </c>
      <c r="L80" s="289">
        <f t="shared" si="8"/>
        <v>2200.9010419967999</v>
      </c>
      <c r="M80" s="149">
        <f t="shared" si="6"/>
        <v>5502.2526049919998</v>
      </c>
      <c r="N80" s="279">
        <f t="shared" si="7"/>
        <v>2090.8559898969597</v>
      </c>
      <c r="O80" s="63"/>
    </row>
    <row r="81" spans="1:15" s="3" customFormat="1" ht="12.75" customHeight="1">
      <c r="A81" s="586"/>
      <c r="B81" s="72" t="s">
        <v>1963</v>
      </c>
      <c r="C81" s="65" t="s">
        <v>1963</v>
      </c>
      <c r="D81" s="60" t="s">
        <v>5</v>
      </c>
      <c r="E81" s="64">
        <v>500</v>
      </c>
      <c r="F81" s="64">
        <v>70</v>
      </c>
      <c r="G81" s="62">
        <v>6.8657142857142865</v>
      </c>
      <c r="H81" s="64">
        <v>1.2</v>
      </c>
      <c r="I81" s="77">
        <v>1261.6362701184</v>
      </c>
      <c r="J81" s="76">
        <f>K5</f>
        <v>0</v>
      </c>
      <c r="K81" s="39">
        <f t="shared" si="5"/>
        <v>1261.6362701184</v>
      </c>
      <c r="L81" s="289">
        <f t="shared" si="8"/>
        <v>2523.2725402368001</v>
      </c>
      <c r="M81" s="149" t="s">
        <v>521</v>
      </c>
      <c r="N81" s="279">
        <f t="shared" si="7"/>
        <v>2397.1089132249599</v>
      </c>
      <c r="O81" s="63"/>
    </row>
    <row r="82" spans="1:15" s="3" customFormat="1" ht="12.75" customHeight="1">
      <c r="A82" s="586"/>
      <c r="B82" s="72" t="s">
        <v>1964</v>
      </c>
      <c r="C82" s="65" t="s">
        <v>1964</v>
      </c>
      <c r="D82" s="60" t="s">
        <v>5</v>
      </c>
      <c r="E82" s="64">
        <v>500</v>
      </c>
      <c r="F82" s="64">
        <v>70</v>
      </c>
      <c r="G82" s="62">
        <v>8.33</v>
      </c>
      <c r="H82" s="61">
        <v>1.5</v>
      </c>
      <c r="I82" s="77">
        <v>1505.0267512896</v>
      </c>
      <c r="J82" s="76">
        <f>K5</f>
        <v>0</v>
      </c>
      <c r="K82" s="39">
        <f t="shared" si="5"/>
        <v>1505.0267512896</v>
      </c>
      <c r="L82" s="289">
        <f t="shared" si="8"/>
        <v>3010.0535025792001</v>
      </c>
      <c r="M82" s="149" t="s">
        <v>521</v>
      </c>
      <c r="N82" s="279">
        <f t="shared" si="7"/>
        <v>2859.5508274502399</v>
      </c>
      <c r="O82" s="63"/>
    </row>
    <row r="83" spans="1:15" s="3" customFormat="1" ht="12.75" customHeight="1">
      <c r="A83" s="586"/>
      <c r="B83" s="72" t="s">
        <v>1965</v>
      </c>
      <c r="C83" s="65" t="s">
        <v>1965</v>
      </c>
      <c r="D83" s="60" t="s">
        <v>5</v>
      </c>
      <c r="E83" s="64">
        <v>600</v>
      </c>
      <c r="F83" s="64">
        <v>70</v>
      </c>
      <c r="G83" s="62">
        <v>7.0428571428571427</v>
      </c>
      <c r="H83" s="61">
        <v>1</v>
      </c>
      <c r="I83" s="77">
        <v>1200.3856854527999</v>
      </c>
      <c r="J83" s="76">
        <f>K5</f>
        <v>0</v>
      </c>
      <c r="K83" s="39">
        <f t="shared" si="5"/>
        <v>1200.3856854527999</v>
      </c>
      <c r="L83" s="289">
        <f t="shared" si="8"/>
        <v>2400.7713709055997</v>
      </c>
      <c r="M83" s="149">
        <f t="shared" si="6"/>
        <v>6001.9284272639998</v>
      </c>
      <c r="N83" s="279">
        <f t="shared" si="7"/>
        <v>2280.7328023603195</v>
      </c>
      <c r="O83" s="63"/>
    </row>
    <row r="84" spans="1:15" s="3" customFormat="1" ht="12.75" customHeight="1">
      <c r="A84" s="586"/>
      <c r="B84" s="72" t="s">
        <v>1966</v>
      </c>
      <c r="C84" s="65" t="s">
        <v>1966</v>
      </c>
      <c r="D84" s="60" t="s">
        <v>5</v>
      </c>
      <c r="E84" s="64">
        <v>600</v>
      </c>
      <c r="F84" s="64">
        <v>70</v>
      </c>
      <c r="G84" s="62">
        <v>8.451428571428572</v>
      </c>
      <c r="H84" s="61">
        <v>1.2</v>
      </c>
      <c r="I84" s="77">
        <v>1384.1374394495999</v>
      </c>
      <c r="J84" s="76">
        <f>K5</f>
        <v>0</v>
      </c>
      <c r="K84" s="39">
        <f t="shared" si="5"/>
        <v>1384.1374394495999</v>
      </c>
      <c r="L84" s="289">
        <f t="shared" si="8"/>
        <v>2768.2748788991998</v>
      </c>
      <c r="M84" s="149" t="s">
        <v>521</v>
      </c>
      <c r="N84" s="279">
        <f t="shared" si="7"/>
        <v>2629.8611349542398</v>
      </c>
      <c r="O84" s="63"/>
    </row>
    <row r="85" spans="1:15" s="3" customFormat="1" ht="12.75" customHeight="1">
      <c r="A85" s="586"/>
      <c r="B85" s="72" t="s">
        <v>1967</v>
      </c>
      <c r="C85" s="65" t="s">
        <v>1967</v>
      </c>
      <c r="D85" s="60" t="s">
        <v>5</v>
      </c>
      <c r="E85" s="64">
        <v>600</v>
      </c>
      <c r="F85" s="64">
        <v>70</v>
      </c>
      <c r="G85" s="62">
        <v>10.36</v>
      </c>
      <c r="H85" s="64">
        <v>1.5</v>
      </c>
      <c r="I85" s="77">
        <v>1656.5413554623999</v>
      </c>
      <c r="J85" s="76">
        <f>K5</f>
        <v>0</v>
      </c>
      <c r="K85" s="39">
        <f t="shared" si="5"/>
        <v>1656.5413554623999</v>
      </c>
      <c r="L85" s="289">
        <f t="shared" si="8"/>
        <v>3313.0827109247998</v>
      </c>
      <c r="M85" s="149" t="s">
        <v>521</v>
      </c>
      <c r="N85" s="279">
        <f t="shared" si="7"/>
        <v>3147.4285753785598</v>
      </c>
      <c r="O85" s="63"/>
    </row>
    <row r="86" spans="1:15" s="3" customFormat="1" ht="12.75" customHeight="1">
      <c r="A86" s="584"/>
      <c r="B86" s="72" t="s">
        <v>1968</v>
      </c>
      <c r="C86" s="65" t="s">
        <v>1968</v>
      </c>
      <c r="D86" s="60" t="s">
        <v>5</v>
      </c>
      <c r="E86" s="64">
        <v>100</v>
      </c>
      <c r="F86" s="64">
        <v>80</v>
      </c>
      <c r="G86" s="62">
        <v>1.25</v>
      </c>
      <c r="H86" s="61">
        <v>0.7</v>
      </c>
      <c r="I86" s="77">
        <v>579.82055134079997</v>
      </c>
      <c r="J86" s="76">
        <f>K5</f>
        <v>0</v>
      </c>
      <c r="K86" s="39">
        <f t="shared" si="5"/>
        <v>579.82055134079997</v>
      </c>
      <c r="L86" s="289" t="s">
        <v>521</v>
      </c>
      <c r="M86" s="149">
        <f t="shared" si="6"/>
        <v>2899.1027567040001</v>
      </c>
      <c r="N86" s="279">
        <f t="shared" si="7"/>
        <v>1101.6590475475198</v>
      </c>
      <c r="O86" s="63"/>
    </row>
    <row r="87" spans="1:15" s="3" customFormat="1" ht="12.75" customHeight="1">
      <c r="A87" s="584"/>
      <c r="B87" s="72" t="s">
        <v>1969</v>
      </c>
      <c r="C87" s="65" t="s">
        <v>1969</v>
      </c>
      <c r="D87" s="60" t="s">
        <v>5</v>
      </c>
      <c r="E87" s="64">
        <v>100</v>
      </c>
      <c r="F87" s="64">
        <v>80</v>
      </c>
      <c r="G87" s="62">
        <v>1.785714285714286</v>
      </c>
      <c r="H87" s="61">
        <v>1</v>
      </c>
      <c r="I87" s="77">
        <v>682.97943077759999</v>
      </c>
      <c r="J87" s="76">
        <f>K5</f>
        <v>0</v>
      </c>
      <c r="K87" s="39">
        <f t="shared" si="5"/>
        <v>682.97943077759999</v>
      </c>
      <c r="L87" s="289">
        <f t="shared" si="8"/>
        <v>1365.9588615552</v>
      </c>
      <c r="M87" s="149">
        <f t="shared" si="6"/>
        <v>3414.897153888</v>
      </c>
      <c r="N87" s="279">
        <f t="shared" si="7"/>
        <v>1297.66091847744</v>
      </c>
      <c r="O87" s="63"/>
    </row>
    <row r="88" spans="1:15" s="3" customFormat="1" ht="12.75" customHeight="1">
      <c r="A88" s="584"/>
      <c r="B88" s="72" t="s">
        <v>1970</v>
      </c>
      <c r="C88" s="65" t="s">
        <v>1970</v>
      </c>
      <c r="D88" s="60" t="s">
        <v>5</v>
      </c>
      <c r="E88" s="64">
        <v>100</v>
      </c>
      <c r="F88" s="64">
        <v>80</v>
      </c>
      <c r="G88" s="62">
        <v>2.1428571428571432</v>
      </c>
      <c r="H88" s="64">
        <v>1.2</v>
      </c>
      <c r="I88" s="77">
        <v>757.12487537279992</v>
      </c>
      <c r="J88" s="76">
        <f>K5</f>
        <v>0</v>
      </c>
      <c r="K88" s="39">
        <f t="shared" si="5"/>
        <v>757.12487537279992</v>
      </c>
      <c r="L88" s="289">
        <f t="shared" si="8"/>
        <v>1514.2497507455998</v>
      </c>
      <c r="M88" s="149" t="s">
        <v>521</v>
      </c>
      <c r="N88" s="279">
        <f t="shared" si="7"/>
        <v>1438.5372632083197</v>
      </c>
      <c r="O88" s="63"/>
    </row>
    <row r="89" spans="1:15" s="3" customFormat="1" ht="12.75" customHeight="1">
      <c r="A89" s="584"/>
      <c r="B89" s="72" t="s">
        <v>1971</v>
      </c>
      <c r="C89" s="65" t="s">
        <v>1971</v>
      </c>
      <c r="D89" s="60" t="s">
        <v>5</v>
      </c>
      <c r="E89" s="64">
        <v>100</v>
      </c>
      <c r="F89" s="64">
        <v>80</v>
      </c>
      <c r="G89" s="62">
        <v>2.67</v>
      </c>
      <c r="H89" s="61">
        <v>1.5</v>
      </c>
      <c r="I89" s="77">
        <v>868.34304226559982</v>
      </c>
      <c r="J89" s="76">
        <f>K5</f>
        <v>0</v>
      </c>
      <c r="K89" s="39">
        <f t="shared" si="5"/>
        <v>868.34304226559982</v>
      </c>
      <c r="L89" s="289">
        <f t="shared" si="8"/>
        <v>1736.6860845311996</v>
      </c>
      <c r="M89" s="149" t="s">
        <v>521</v>
      </c>
      <c r="N89" s="279">
        <f t="shared" si="7"/>
        <v>1649.8517803046395</v>
      </c>
      <c r="O89" s="63"/>
    </row>
    <row r="90" spans="1:15" s="3" customFormat="1" ht="12.75" customHeight="1">
      <c r="A90" s="586"/>
      <c r="B90" s="72" t="s">
        <v>1972</v>
      </c>
      <c r="C90" s="65" t="s">
        <v>1972</v>
      </c>
      <c r="D90" s="60" t="s">
        <v>5</v>
      </c>
      <c r="E90" s="64">
        <v>150</v>
      </c>
      <c r="F90" s="64">
        <v>80</v>
      </c>
      <c r="G90" s="62">
        <v>1.53</v>
      </c>
      <c r="H90" s="61">
        <v>0.7</v>
      </c>
      <c r="I90" s="77">
        <v>620.1169886207997</v>
      </c>
      <c r="J90" s="76">
        <f>K5</f>
        <v>0</v>
      </c>
      <c r="K90" s="39">
        <f t="shared" si="5"/>
        <v>620.1169886207997</v>
      </c>
      <c r="L90" s="289" t="s">
        <v>521</v>
      </c>
      <c r="M90" s="149">
        <f t="shared" si="6"/>
        <v>3100.5849431039987</v>
      </c>
      <c r="N90" s="279">
        <f t="shared" si="7"/>
        <v>1178.2222783795194</v>
      </c>
      <c r="O90" s="63"/>
    </row>
    <row r="91" spans="1:15" s="3" customFormat="1" ht="12.75" customHeight="1">
      <c r="A91" s="586"/>
      <c r="B91" s="72" t="s">
        <v>1973</v>
      </c>
      <c r="C91" s="65" t="s">
        <v>1973</v>
      </c>
      <c r="D91" s="60" t="s">
        <v>5</v>
      </c>
      <c r="E91" s="64">
        <v>150</v>
      </c>
      <c r="F91" s="64">
        <v>80</v>
      </c>
      <c r="G91" s="62">
        <v>2.1857142857142859</v>
      </c>
      <c r="H91" s="64">
        <v>1</v>
      </c>
      <c r="I91" s="77">
        <v>741.00630046080016</v>
      </c>
      <c r="J91" s="76">
        <f>K5</f>
        <v>0</v>
      </c>
      <c r="K91" s="39">
        <f t="shared" si="5"/>
        <v>741.00630046080016</v>
      </c>
      <c r="L91" s="289">
        <f t="shared" si="8"/>
        <v>1482.0126009216003</v>
      </c>
      <c r="M91" s="149">
        <f t="shared" si="6"/>
        <v>3705.0315023040007</v>
      </c>
      <c r="N91" s="279">
        <f t="shared" si="7"/>
        <v>1407.9119708755202</v>
      </c>
      <c r="O91" s="63"/>
    </row>
    <row r="92" spans="1:15" s="3" customFormat="1" ht="12.75" customHeight="1">
      <c r="A92" s="586"/>
      <c r="B92" s="72" t="s">
        <v>1974</v>
      </c>
      <c r="C92" s="65" t="s">
        <v>1974</v>
      </c>
      <c r="D92" s="60" t="s">
        <v>5</v>
      </c>
      <c r="E92" s="64">
        <v>150</v>
      </c>
      <c r="F92" s="64">
        <v>80</v>
      </c>
      <c r="G92" s="62">
        <v>2.6228571428571432</v>
      </c>
      <c r="H92" s="61">
        <v>1.2</v>
      </c>
      <c r="I92" s="77">
        <v>826.43474749439986</v>
      </c>
      <c r="J92" s="76">
        <f>K5</f>
        <v>0</v>
      </c>
      <c r="K92" s="39">
        <f t="shared" si="5"/>
        <v>826.43474749439986</v>
      </c>
      <c r="L92" s="289">
        <f t="shared" si="8"/>
        <v>1652.8694949887997</v>
      </c>
      <c r="M92" s="149" t="s">
        <v>521</v>
      </c>
      <c r="N92" s="279">
        <f t="shared" si="7"/>
        <v>1570.2260202393597</v>
      </c>
      <c r="O92" s="63"/>
    </row>
    <row r="93" spans="1:15" s="3" customFormat="1" ht="12.75" customHeight="1">
      <c r="A93" s="586"/>
      <c r="B93" s="72" t="s">
        <v>1975</v>
      </c>
      <c r="C93" s="65" t="s">
        <v>1975</v>
      </c>
      <c r="D93" s="60" t="s">
        <v>5</v>
      </c>
      <c r="E93" s="64">
        <v>150</v>
      </c>
      <c r="F93" s="64">
        <v>80</v>
      </c>
      <c r="G93" s="62">
        <v>3.27</v>
      </c>
      <c r="H93" s="61">
        <v>1.5</v>
      </c>
      <c r="I93" s="77">
        <v>956.99520428159997</v>
      </c>
      <c r="J93" s="76">
        <f>K5</f>
        <v>0</v>
      </c>
      <c r="K93" s="39">
        <f t="shared" si="5"/>
        <v>956.99520428159997</v>
      </c>
      <c r="L93" s="289">
        <f t="shared" si="8"/>
        <v>1913.9904085631999</v>
      </c>
      <c r="M93" s="149" t="s">
        <v>521</v>
      </c>
      <c r="N93" s="279">
        <f t="shared" si="7"/>
        <v>1818.2908881350399</v>
      </c>
      <c r="O93" s="63"/>
    </row>
    <row r="94" spans="1:15" s="3" customFormat="1" ht="12.75" customHeight="1">
      <c r="A94" s="586"/>
      <c r="B94" s="72" t="s">
        <v>1976</v>
      </c>
      <c r="C94" s="65" t="s">
        <v>1976</v>
      </c>
      <c r="D94" s="60" t="s">
        <v>5</v>
      </c>
      <c r="E94" s="64">
        <v>200</v>
      </c>
      <c r="F94" s="64">
        <v>80</v>
      </c>
      <c r="G94" s="62">
        <v>1.82</v>
      </c>
      <c r="H94" s="61">
        <v>0.7</v>
      </c>
      <c r="I94" s="77">
        <v>660.41342590080012</v>
      </c>
      <c r="J94" s="76">
        <f>K5</f>
        <v>0</v>
      </c>
      <c r="K94" s="39">
        <f t="shared" si="5"/>
        <v>660.41342590080012</v>
      </c>
      <c r="L94" s="289" t="s">
        <v>521</v>
      </c>
      <c r="M94" s="149">
        <f t="shared" si="6"/>
        <v>3302.0671295040006</v>
      </c>
      <c r="N94" s="279">
        <f t="shared" si="7"/>
        <v>1254.7855092115201</v>
      </c>
      <c r="O94" s="63"/>
    </row>
    <row r="95" spans="1:15" s="3" customFormat="1" ht="12.75" customHeight="1">
      <c r="A95" s="586"/>
      <c r="B95" s="72" t="s">
        <v>1977</v>
      </c>
      <c r="C95" s="65" t="s">
        <v>1977</v>
      </c>
      <c r="D95" s="60" t="s">
        <v>5</v>
      </c>
      <c r="E95" s="64">
        <v>200</v>
      </c>
      <c r="F95" s="64">
        <v>80</v>
      </c>
      <c r="G95" s="62">
        <v>2.6</v>
      </c>
      <c r="H95" s="61">
        <v>1</v>
      </c>
      <c r="I95" s="77">
        <v>792.5857401792</v>
      </c>
      <c r="J95" s="76">
        <f>K5</f>
        <v>0</v>
      </c>
      <c r="K95" s="39">
        <f t="shared" si="5"/>
        <v>792.5857401792</v>
      </c>
      <c r="L95" s="289">
        <f t="shared" si="8"/>
        <v>1585.1714803584</v>
      </c>
      <c r="M95" s="149">
        <f t="shared" si="6"/>
        <v>3962.928700896</v>
      </c>
      <c r="N95" s="279">
        <f t="shared" si="7"/>
        <v>1505.9129063404798</v>
      </c>
      <c r="O95" s="63"/>
    </row>
    <row r="96" spans="1:15" s="3" customFormat="1" ht="12.75" customHeight="1">
      <c r="A96" s="586"/>
      <c r="B96" s="72" t="s">
        <v>1978</v>
      </c>
      <c r="C96" s="65" t="s">
        <v>1978</v>
      </c>
      <c r="D96" s="60" t="s">
        <v>5</v>
      </c>
      <c r="E96" s="64">
        <v>200</v>
      </c>
      <c r="F96" s="64">
        <v>80</v>
      </c>
      <c r="G96" s="62">
        <v>3.12</v>
      </c>
      <c r="H96" s="61">
        <v>1.2</v>
      </c>
      <c r="I96" s="77">
        <v>892.52090463360003</v>
      </c>
      <c r="J96" s="76">
        <f>K5</f>
        <v>0</v>
      </c>
      <c r="K96" s="39">
        <f t="shared" si="5"/>
        <v>892.52090463360003</v>
      </c>
      <c r="L96" s="289">
        <f t="shared" si="8"/>
        <v>1785.0418092672001</v>
      </c>
      <c r="M96" s="149" t="s">
        <v>521</v>
      </c>
      <c r="N96" s="279">
        <f t="shared" si="7"/>
        <v>1695.7897188038401</v>
      </c>
      <c r="O96" s="63"/>
    </row>
    <row r="97" spans="1:15" s="3" customFormat="1" ht="12.75" customHeight="1">
      <c r="A97" s="586"/>
      <c r="B97" s="72" t="s">
        <v>1979</v>
      </c>
      <c r="C97" s="65" t="s">
        <v>1979</v>
      </c>
      <c r="D97" s="60" t="s">
        <v>5</v>
      </c>
      <c r="E97" s="64">
        <v>200</v>
      </c>
      <c r="F97" s="64">
        <v>80</v>
      </c>
      <c r="G97" s="62">
        <v>3.9</v>
      </c>
      <c r="H97" s="61">
        <v>1.5</v>
      </c>
      <c r="I97" s="77">
        <v>1039.1999363328</v>
      </c>
      <c r="J97" s="76">
        <f>K5</f>
        <v>0</v>
      </c>
      <c r="K97" s="39">
        <f t="shared" si="5"/>
        <v>1039.1999363328</v>
      </c>
      <c r="L97" s="289">
        <f t="shared" si="8"/>
        <v>2078.3998726656</v>
      </c>
      <c r="M97" s="149" t="s">
        <v>521</v>
      </c>
      <c r="N97" s="279">
        <f t="shared" si="7"/>
        <v>1974.47987903232</v>
      </c>
      <c r="O97" s="63"/>
    </row>
    <row r="98" spans="1:15" s="3" customFormat="1" ht="12.75" customHeight="1">
      <c r="A98" s="586"/>
      <c r="B98" s="72" t="s">
        <v>1980</v>
      </c>
      <c r="C98" s="65" t="s">
        <v>1980</v>
      </c>
      <c r="D98" s="60" t="s">
        <v>5</v>
      </c>
      <c r="E98" s="64">
        <v>300</v>
      </c>
      <c r="F98" s="64">
        <v>80</v>
      </c>
      <c r="G98" s="62">
        <v>2.4900000000000002</v>
      </c>
      <c r="H98" s="64">
        <v>0.7</v>
      </c>
      <c r="I98" s="77">
        <v>745.84187293439993</v>
      </c>
      <c r="J98" s="76">
        <f>K5</f>
        <v>0</v>
      </c>
      <c r="K98" s="39">
        <f t="shared" si="5"/>
        <v>745.84187293439993</v>
      </c>
      <c r="L98" s="289" t="s">
        <v>521</v>
      </c>
      <c r="M98" s="149">
        <f t="shared" si="6"/>
        <v>3729.2093646719995</v>
      </c>
      <c r="N98" s="279">
        <f t="shared" si="7"/>
        <v>1417.0995585753599</v>
      </c>
      <c r="O98" s="63"/>
    </row>
    <row r="99" spans="1:15" s="3" customFormat="1" ht="12.75" customHeight="1">
      <c r="A99" s="586"/>
      <c r="B99" s="72" t="s">
        <v>1981</v>
      </c>
      <c r="C99" s="65" t="s">
        <v>1981</v>
      </c>
      <c r="D99" s="60" t="s">
        <v>5</v>
      </c>
      <c r="E99" s="64">
        <v>300</v>
      </c>
      <c r="F99" s="64">
        <v>80</v>
      </c>
      <c r="G99" s="62">
        <v>3.5571428571428578</v>
      </c>
      <c r="H99" s="61">
        <v>1</v>
      </c>
      <c r="I99" s="77">
        <v>907.0276220543999</v>
      </c>
      <c r="J99" s="76">
        <f>K5</f>
        <v>0</v>
      </c>
      <c r="K99" s="39">
        <f t="shared" si="5"/>
        <v>907.0276220543999</v>
      </c>
      <c r="L99" s="289">
        <f t="shared" si="8"/>
        <v>1814.0552441087998</v>
      </c>
      <c r="M99" s="149">
        <f t="shared" si="6"/>
        <v>4535.1381102719997</v>
      </c>
      <c r="N99" s="279">
        <f t="shared" si="7"/>
        <v>1723.3524819033598</v>
      </c>
      <c r="O99" s="63"/>
    </row>
    <row r="100" spans="1:15" s="3" customFormat="1" ht="12.75" customHeight="1">
      <c r="A100" s="586"/>
      <c r="B100" s="72" t="s">
        <v>1982</v>
      </c>
      <c r="C100" s="65" t="s">
        <v>1982</v>
      </c>
      <c r="D100" s="60" t="s">
        <v>5</v>
      </c>
      <c r="E100" s="64">
        <v>300</v>
      </c>
      <c r="F100" s="64">
        <v>80</v>
      </c>
      <c r="G100" s="62">
        <v>4.2685714285714296</v>
      </c>
      <c r="H100" s="61">
        <v>1.2</v>
      </c>
      <c r="I100" s="77">
        <v>1031.1406488768</v>
      </c>
      <c r="J100" s="76">
        <f>K5</f>
        <v>0</v>
      </c>
      <c r="K100" s="39">
        <f t="shared" si="5"/>
        <v>1031.1406488768</v>
      </c>
      <c r="L100" s="289">
        <f t="shared" si="8"/>
        <v>2062.2812977536</v>
      </c>
      <c r="M100" s="149" t="s">
        <v>521</v>
      </c>
      <c r="N100" s="279">
        <f t="shared" si="7"/>
        <v>1959.1672328659199</v>
      </c>
      <c r="O100" s="63"/>
    </row>
    <row r="101" spans="1:15" s="3" customFormat="1" ht="12.75" customHeight="1">
      <c r="A101" s="586"/>
      <c r="B101" s="72" t="s">
        <v>1983</v>
      </c>
      <c r="C101" s="65" t="s">
        <v>1983</v>
      </c>
      <c r="D101" s="60" t="s">
        <v>5</v>
      </c>
      <c r="E101" s="64">
        <v>300</v>
      </c>
      <c r="F101" s="64">
        <v>80</v>
      </c>
      <c r="G101" s="62">
        <v>5.33</v>
      </c>
      <c r="H101" s="61">
        <v>1.5</v>
      </c>
      <c r="I101" s="77">
        <v>1211.6686878911999</v>
      </c>
      <c r="J101" s="76">
        <f>K5</f>
        <v>0</v>
      </c>
      <c r="K101" s="39">
        <f t="shared" si="5"/>
        <v>1211.6686878911999</v>
      </c>
      <c r="L101" s="289">
        <f t="shared" si="8"/>
        <v>2423.3373757823997</v>
      </c>
      <c r="M101" s="149" t="s">
        <v>521</v>
      </c>
      <c r="N101" s="279">
        <f t="shared" si="7"/>
        <v>2302.1705069932796</v>
      </c>
      <c r="O101" s="63"/>
    </row>
    <row r="102" spans="1:15" s="3" customFormat="1" ht="12.75" customHeight="1">
      <c r="A102" s="586"/>
      <c r="B102" s="72" t="s">
        <v>1984</v>
      </c>
      <c r="C102" s="65" t="s">
        <v>1984</v>
      </c>
      <c r="D102" s="60" t="s">
        <v>5</v>
      </c>
      <c r="E102" s="64">
        <v>400</v>
      </c>
      <c r="F102" s="64">
        <v>80</v>
      </c>
      <c r="G102" s="62">
        <v>3.24</v>
      </c>
      <c r="H102" s="61">
        <v>0.7</v>
      </c>
      <c r="I102" s="77">
        <v>829.65846247679985</v>
      </c>
      <c r="J102" s="76">
        <f>K5</f>
        <v>0</v>
      </c>
      <c r="K102" s="39">
        <f t="shared" si="5"/>
        <v>829.65846247679985</v>
      </c>
      <c r="L102" s="289" t="s">
        <v>521</v>
      </c>
      <c r="M102" s="149">
        <f t="shared" si="6"/>
        <v>4148.2923123839992</v>
      </c>
      <c r="N102" s="279">
        <f t="shared" si="7"/>
        <v>1576.3510787059197</v>
      </c>
      <c r="O102" s="63"/>
    </row>
    <row r="103" spans="1:15" s="3" customFormat="1" ht="12.75" customHeight="1">
      <c r="A103" s="586"/>
      <c r="B103" s="72" t="s">
        <v>1985</v>
      </c>
      <c r="C103" s="65" t="s">
        <v>1985</v>
      </c>
      <c r="D103" s="60" t="s">
        <v>5</v>
      </c>
      <c r="E103" s="64">
        <v>400</v>
      </c>
      <c r="F103" s="64">
        <v>80</v>
      </c>
      <c r="G103" s="62">
        <v>4.628571428571429</v>
      </c>
      <c r="H103" s="61">
        <v>1</v>
      </c>
      <c r="I103" s="77">
        <v>1018.2457889471998</v>
      </c>
      <c r="J103" s="76">
        <f>K5</f>
        <v>0</v>
      </c>
      <c r="K103" s="39">
        <f t="shared" si="5"/>
        <v>1018.2457889471998</v>
      </c>
      <c r="L103" s="289">
        <f t="shared" si="8"/>
        <v>2036.4915778943996</v>
      </c>
      <c r="M103" s="149">
        <f t="shared" si="6"/>
        <v>5091.228944735999</v>
      </c>
      <c r="N103" s="279">
        <f t="shared" si="7"/>
        <v>1934.6669989996794</v>
      </c>
      <c r="O103" s="63"/>
    </row>
    <row r="104" spans="1:15" s="3" customFormat="1" ht="12.75" customHeight="1">
      <c r="A104" s="586"/>
      <c r="B104" s="72" t="s">
        <v>1986</v>
      </c>
      <c r="C104" s="65" t="s">
        <v>1986</v>
      </c>
      <c r="D104" s="60" t="s">
        <v>5</v>
      </c>
      <c r="E104" s="64">
        <v>400</v>
      </c>
      <c r="F104" s="64">
        <v>80</v>
      </c>
      <c r="G104" s="62">
        <v>5.5542857142857143</v>
      </c>
      <c r="H104" s="61">
        <v>1.2</v>
      </c>
      <c r="I104" s="77">
        <v>1161.7011056639999</v>
      </c>
      <c r="J104" s="76">
        <f>K5</f>
        <v>0</v>
      </c>
      <c r="K104" s="39">
        <f t="shared" si="5"/>
        <v>1161.7011056639999</v>
      </c>
      <c r="L104" s="289">
        <f t="shared" si="8"/>
        <v>2323.4022113279998</v>
      </c>
      <c r="M104" s="149" t="s">
        <v>521</v>
      </c>
      <c r="N104" s="279">
        <f t="shared" si="7"/>
        <v>2207.2321007615997</v>
      </c>
      <c r="O104" s="63"/>
    </row>
    <row r="105" spans="1:15" s="3" customFormat="1" ht="12.75" customHeight="1">
      <c r="A105" s="586"/>
      <c r="B105" s="72" t="s">
        <v>1987</v>
      </c>
      <c r="C105" s="65" t="s">
        <v>1987</v>
      </c>
      <c r="D105" s="60" t="s">
        <v>5</v>
      </c>
      <c r="E105" s="64">
        <v>400</v>
      </c>
      <c r="F105" s="64">
        <v>80</v>
      </c>
      <c r="G105" s="62">
        <v>6.93</v>
      </c>
      <c r="H105" s="64">
        <v>1.5</v>
      </c>
      <c r="I105" s="77">
        <v>1377.6900094848002</v>
      </c>
      <c r="J105" s="76">
        <f>K5</f>
        <v>0</v>
      </c>
      <c r="K105" s="39">
        <f t="shared" si="5"/>
        <v>1377.6900094848002</v>
      </c>
      <c r="L105" s="289">
        <f t="shared" si="8"/>
        <v>2755.3800189696003</v>
      </c>
      <c r="M105" s="149" t="s">
        <v>521</v>
      </c>
      <c r="N105" s="279">
        <f t="shared" si="7"/>
        <v>2617.6110180211203</v>
      </c>
      <c r="O105" s="63"/>
    </row>
    <row r="106" spans="1:15" s="3" customFormat="1" ht="12.75" customHeight="1">
      <c r="A106" s="586"/>
      <c r="B106" s="72" t="s">
        <v>1988</v>
      </c>
      <c r="C106" s="65" t="s">
        <v>1988</v>
      </c>
      <c r="D106" s="60" t="s">
        <v>5</v>
      </c>
      <c r="E106" s="64">
        <v>500</v>
      </c>
      <c r="F106" s="64">
        <v>80</v>
      </c>
      <c r="G106" s="62">
        <v>5.8428571428571434</v>
      </c>
      <c r="H106" s="61">
        <v>1</v>
      </c>
      <c r="I106" s="77">
        <v>1123.0165258751999</v>
      </c>
      <c r="J106" s="76">
        <f>K5</f>
        <v>0</v>
      </c>
      <c r="K106" s="39">
        <f t="shared" si="5"/>
        <v>1123.0165258751999</v>
      </c>
      <c r="L106" s="289">
        <f t="shared" si="8"/>
        <v>2246.0330517503999</v>
      </c>
      <c r="M106" s="149">
        <f t="shared" si="6"/>
        <v>5615.0826293760001</v>
      </c>
      <c r="N106" s="279">
        <f t="shared" si="7"/>
        <v>2133.7313991628798</v>
      </c>
      <c r="O106" s="63"/>
    </row>
    <row r="107" spans="1:15" s="3" customFormat="1" ht="12.75" customHeight="1">
      <c r="A107" s="586"/>
      <c r="B107" s="72" t="s">
        <v>1989</v>
      </c>
      <c r="C107" s="65" t="s">
        <v>1989</v>
      </c>
      <c r="D107" s="60" t="s">
        <v>5</v>
      </c>
      <c r="E107" s="64">
        <v>500</v>
      </c>
      <c r="F107" s="64">
        <v>80</v>
      </c>
      <c r="G107" s="62">
        <v>7.0114285714285716</v>
      </c>
      <c r="H107" s="61">
        <v>1.2</v>
      </c>
      <c r="I107" s="77">
        <v>1287.4259899775998</v>
      </c>
      <c r="J107" s="76">
        <f>K5</f>
        <v>0</v>
      </c>
      <c r="K107" s="39">
        <f t="shared" si="5"/>
        <v>1287.4259899775998</v>
      </c>
      <c r="L107" s="289">
        <f t="shared" si="8"/>
        <v>2574.8519799551996</v>
      </c>
      <c r="M107" s="149" t="s">
        <v>521</v>
      </c>
      <c r="N107" s="279">
        <f t="shared" si="7"/>
        <v>2446.1093809574395</v>
      </c>
      <c r="O107" s="63"/>
    </row>
    <row r="108" spans="1:15" s="3" customFormat="1" ht="12.75" customHeight="1">
      <c r="A108" s="586"/>
      <c r="B108" s="72" t="s">
        <v>1990</v>
      </c>
      <c r="C108" s="65" t="s">
        <v>1990</v>
      </c>
      <c r="D108" s="60" t="s">
        <v>5</v>
      </c>
      <c r="E108" s="64">
        <v>500</v>
      </c>
      <c r="F108" s="64">
        <v>80</v>
      </c>
      <c r="G108" s="62">
        <v>8.76</v>
      </c>
      <c r="H108" s="61">
        <v>1.5</v>
      </c>
      <c r="I108" s="77">
        <v>1537.2639011135998</v>
      </c>
      <c r="J108" s="76">
        <f>K5</f>
        <v>0</v>
      </c>
      <c r="K108" s="39">
        <f t="shared" si="5"/>
        <v>1537.2639011135998</v>
      </c>
      <c r="L108" s="289">
        <f t="shared" si="8"/>
        <v>3074.5278022271996</v>
      </c>
      <c r="M108" s="149" t="s">
        <v>521</v>
      </c>
      <c r="N108" s="279">
        <f t="shared" si="7"/>
        <v>2920.8014121158394</v>
      </c>
      <c r="O108" s="63"/>
    </row>
    <row r="109" spans="1:15" s="3" customFormat="1" ht="12.75" customHeight="1">
      <c r="A109" s="586"/>
      <c r="B109" s="72" t="s">
        <v>1991</v>
      </c>
      <c r="C109" s="65" t="s">
        <v>1991</v>
      </c>
      <c r="D109" s="60" t="s">
        <v>5</v>
      </c>
      <c r="E109" s="64">
        <v>600</v>
      </c>
      <c r="F109" s="64">
        <v>80</v>
      </c>
      <c r="G109" s="62">
        <v>7.1714285714285717</v>
      </c>
      <c r="H109" s="61">
        <v>1</v>
      </c>
      <c r="I109" s="77">
        <v>1222.9516903296001</v>
      </c>
      <c r="J109" s="76">
        <f>K5</f>
        <v>0</v>
      </c>
      <c r="K109" s="39">
        <f t="shared" si="5"/>
        <v>1222.9516903296001</v>
      </c>
      <c r="L109" s="289">
        <f t="shared" si="8"/>
        <v>2445.9033806592001</v>
      </c>
      <c r="M109" s="149">
        <f t="shared" si="6"/>
        <v>6114.7584516480001</v>
      </c>
      <c r="N109" s="279">
        <f t="shared" si="7"/>
        <v>2323.6082116262401</v>
      </c>
      <c r="O109" s="63"/>
    </row>
    <row r="110" spans="1:15" s="3" customFormat="1" ht="12.75" customHeight="1">
      <c r="A110" s="586"/>
      <c r="B110" s="72" t="s">
        <v>1992</v>
      </c>
      <c r="C110" s="65" t="s">
        <v>1992</v>
      </c>
      <c r="D110" s="60" t="s">
        <v>5</v>
      </c>
      <c r="E110" s="64">
        <v>600</v>
      </c>
      <c r="F110" s="64">
        <v>80</v>
      </c>
      <c r="G110" s="62">
        <v>8.605714285714285</v>
      </c>
      <c r="H110" s="61">
        <v>1.2</v>
      </c>
      <c r="I110" s="77">
        <v>1408.3153018175997</v>
      </c>
      <c r="J110" s="76">
        <f>K5</f>
        <v>0</v>
      </c>
      <c r="K110" s="39">
        <f t="shared" si="5"/>
        <v>1408.3153018175997</v>
      </c>
      <c r="L110" s="289">
        <f t="shared" si="8"/>
        <v>2816.6306036351993</v>
      </c>
      <c r="M110" s="149" t="s">
        <v>521</v>
      </c>
      <c r="N110" s="279">
        <f t="shared" si="7"/>
        <v>2675.7990734534392</v>
      </c>
      <c r="O110" s="63"/>
    </row>
    <row r="111" spans="1:15" s="3" customFormat="1" ht="12.75" customHeight="1">
      <c r="A111" s="586"/>
      <c r="B111" s="72" t="s">
        <v>1993</v>
      </c>
      <c r="C111" s="65" t="s">
        <v>1993</v>
      </c>
      <c r="D111" s="60" t="s">
        <v>5</v>
      </c>
      <c r="E111" s="64">
        <v>600</v>
      </c>
      <c r="F111" s="64">
        <v>80</v>
      </c>
      <c r="G111" s="62">
        <v>10.76</v>
      </c>
      <c r="H111" s="61">
        <v>1.5</v>
      </c>
      <c r="I111" s="77">
        <v>1690.3903627775999</v>
      </c>
      <c r="J111" s="76">
        <f>K5</f>
        <v>0</v>
      </c>
      <c r="K111" s="39">
        <f t="shared" si="5"/>
        <v>1690.3903627775999</v>
      </c>
      <c r="L111" s="289">
        <f t="shared" si="8"/>
        <v>3380.7807255551998</v>
      </c>
      <c r="M111" s="149" t="s">
        <v>521</v>
      </c>
      <c r="N111" s="279">
        <f t="shared" si="7"/>
        <v>3211.7416892774395</v>
      </c>
      <c r="O111" s="63"/>
    </row>
    <row r="112" spans="1:15" s="3" customFormat="1" ht="12.75" customHeight="1">
      <c r="A112" s="584"/>
      <c r="B112" s="72" t="s">
        <v>1994</v>
      </c>
      <c r="C112" s="65" t="s">
        <v>1994</v>
      </c>
      <c r="D112" s="60" t="s">
        <v>5</v>
      </c>
      <c r="E112" s="64">
        <v>100</v>
      </c>
      <c r="F112" s="64">
        <v>100</v>
      </c>
      <c r="G112" s="62">
        <v>1.4</v>
      </c>
      <c r="H112" s="64">
        <v>0.7</v>
      </c>
      <c r="I112" s="77">
        <v>616.89327363840005</v>
      </c>
      <c r="J112" s="76">
        <f>K5</f>
        <v>0</v>
      </c>
      <c r="K112" s="39">
        <f t="shared" si="5"/>
        <v>616.89327363840005</v>
      </c>
      <c r="L112" s="289" t="s">
        <v>521</v>
      </c>
      <c r="M112" s="149">
        <f t="shared" si="6"/>
        <v>3084.4663681920001</v>
      </c>
      <c r="N112" s="279">
        <f t="shared" si="7"/>
        <v>1172.0972199129601</v>
      </c>
      <c r="O112" s="63"/>
    </row>
    <row r="113" spans="1:15" s="3" customFormat="1" ht="12.75" customHeight="1">
      <c r="A113" s="584"/>
      <c r="B113" s="72" t="s">
        <v>1995</v>
      </c>
      <c r="C113" s="65" t="s">
        <v>1995</v>
      </c>
      <c r="D113" s="60" t="s">
        <v>5</v>
      </c>
      <c r="E113" s="64">
        <v>100</v>
      </c>
      <c r="F113" s="64">
        <v>100</v>
      </c>
      <c r="G113" s="62">
        <v>2</v>
      </c>
      <c r="H113" s="61">
        <v>1</v>
      </c>
      <c r="I113" s="77">
        <v>732.94701300479994</v>
      </c>
      <c r="J113" s="76">
        <f>K5</f>
        <v>0</v>
      </c>
      <c r="K113" s="39">
        <f t="shared" ref="K113:K165" si="9">I113*(1-J113)</f>
        <v>732.94701300479994</v>
      </c>
      <c r="L113" s="289">
        <f t="shared" si="8"/>
        <v>1465.8940260095999</v>
      </c>
      <c r="M113" s="149">
        <f t="shared" si="6"/>
        <v>3664.7350650239996</v>
      </c>
      <c r="N113" s="279">
        <f t="shared" si="7"/>
        <v>1392.5993247091199</v>
      </c>
      <c r="O113" s="63"/>
    </row>
    <row r="114" spans="1:15" s="3" customFormat="1" ht="12.75" customHeight="1">
      <c r="A114" s="584"/>
      <c r="B114" s="72" t="s">
        <v>1996</v>
      </c>
      <c r="C114" s="65" t="s">
        <v>1996</v>
      </c>
      <c r="D114" s="60" t="s">
        <v>5</v>
      </c>
      <c r="E114" s="64">
        <v>100</v>
      </c>
      <c r="F114" s="64">
        <v>100</v>
      </c>
      <c r="G114" s="62">
        <v>2.4</v>
      </c>
      <c r="H114" s="61">
        <v>1.2</v>
      </c>
      <c r="I114" s="77">
        <v>818.37546003839998</v>
      </c>
      <c r="J114" s="76">
        <f>K5</f>
        <v>0</v>
      </c>
      <c r="K114" s="39">
        <f t="shared" si="9"/>
        <v>818.37546003839998</v>
      </c>
      <c r="L114" s="289">
        <f t="shared" si="8"/>
        <v>1636.7509200768</v>
      </c>
      <c r="M114" s="149" t="s">
        <v>521</v>
      </c>
      <c r="N114" s="279">
        <f t="shared" si="7"/>
        <v>1554.9133740729599</v>
      </c>
      <c r="O114" s="63"/>
    </row>
    <row r="115" spans="1:15" s="3" customFormat="1" ht="12.75" customHeight="1">
      <c r="A115" s="584"/>
      <c r="B115" s="72" t="s">
        <v>1997</v>
      </c>
      <c r="C115" s="65" t="s">
        <v>1997</v>
      </c>
      <c r="D115" s="60" t="s">
        <v>5</v>
      </c>
      <c r="E115" s="64">
        <v>100</v>
      </c>
      <c r="F115" s="64">
        <v>100</v>
      </c>
      <c r="G115" s="62">
        <v>3</v>
      </c>
      <c r="H115" s="61">
        <v>1.5</v>
      </c>
      <c r="I115" s="77">
        <v>945.71220184319975</v>
      </c>
      <c r="J115" s="76">
        <f>K5</f>
        <v>0</v>
      </c>
      <c r="K115" s="39">
        <f t="shared" si="9"/>
        <v>945.71220184319975</v>
      </c>
      <c r="L115" s="289">
        <f t="shared" si="8"/>
        <v>1891.4244036863995</v>
      </c>
      <c r="M115" s="149" t="s">
        <v>521</v>
      </c>
      <c r="N115" s="279">
        <f t="shared" si="7"/>
        <v>1796.8531835020794</v>
      </c>
      <c r="O115" s="63"/>
    </row>
    <row r="116" spans="1:15" s="3" customFormat="1" ht="12.75" customHeight="1">
      <c r="A116" s="586"/>
      <c r="B116" s="72" t="s">
        <v>1998</v>
      </c>
      <c r="C116" s="65" t="s">
        <v>1998</v>
      </c>
      <c r="D116" s="60" t="s">
        <v>5</v>
      </c>
      <c r="E116" s="64">
        <v>150</v>
      </c>
      <c r="F116" s="64">
        <v>100</v>
      </c>
      <c r="G116" s="62">
        <v>1.68</v>
      </c>
      <c r="H116" s="61">
        <v>0.7</v>
      </c>
      <c r="I116" s="77">
        <v>657.1897109183999</v>
      </c>
      <c r="J116" s="76">
        <f>K5</f>
        <v>0</v>
      </c>
      <c r="K116" s="39">
        <f t="shared" si="9"/>
        <v>657.1897109183999</v>
      </c>
      <c r="L116" s="289" t="s">
        <v>521</v>
      </c>
      <c r="M116" s="149">
        <f t="shared" si="6"/>
        <v>3285.9485545919997</v>
      </c>
      <c r="N116" s="279">
        <f t="shared" si="7"/>
        <v>1248.6604507449597</v>
      </c>
      <c r="O116" s="63"/>
    </row>
    <row r="117" spans="1:15" s="3" customFormat="1" ht="12.75" customHeight="1">
      <c r="A117" s="586"/>
      <c r="B117" s="72" t="s">
        <v>1999</v>
      </c>
      <c r="C117" s="65" t="s">
        <v>1999</v>
      </c>
      <c r="D117" s="60" t="s">
        <v>5</v>
      </c>
      <c r="E117" s="64">
        <v>150</v>
      </c>
      <c r="F117" s="64">
        <v>100</v>
      </c>
      <c r="G117" s="62">
        <v>2.4</v>
      </c>
      <c r="H117" s="61">
        <v>1</v>
      </c>
      <c r="I117" s="77">
        <v>790.97388268799989</v>
      </c>
      <c r="J117" s="76">
        <f>K5</f>
        <v>0</v>
      </c>
      <c r="K117" s="39">
        <f t="shared" si="9"/>
        <v>790.97388268799989</v>
      </c>
      <c r="L117" s="289">
        <f t="shared" si="8"/>
        <v>1581.9477653759998</v>
      </c>
      <c r="M117" s="149">
        <f t="shared" si="6"/>
        <v>3954.8694134399993</v>
      </c>
      <c r="N117" s="279">
        <f t="shared" si="7"/>
        <v>1502.8503771071996</v>
      </c>
      <c r="O117" s="63"/>
    </row>
    <row r="118" spans="1:15" s="3" customFormat="1" ht="12.75" customHeight="1">
      <c r="A118" s="586"/>
      <c r="B118" s="72" t="s">
        <v>2000</v>
      </c>
      <c r="C118" s="65" t="s">
        <v>2000</v>
      </c>
      <c r="D118" s="60" t="s">
        <v>5</v>
      </c>
      <c r="E118" s="64">
        <v>150</v>
      </c>
      <c r="F118" s="64">
        <v>100</v>
      </c>
      <c r="G118" s="62">
        <v>2.88</v>
      </c>
      <c r="H118" s="61">
        <v>1.2</v>
      </c>
      <c r="I118" s="77">
        <v>887.68533216000003</v>
      </c>
      <c r="J118" s="76">
        <f>K5</f>
        <v>0</v>
      </c>
      <c r="K118" s="39">
        <f t="shared" si="9"/>
        <v>887.68533216000003</v>
      </c>
      <c r="L118" s="289">
        <f t="shared" si="8"/>
        <v>1775.3706643200001</v>
      </c>
      <c r="M118" s="149" t="s">
        <v>521</v>
      </c>
      <c r="N118" s="279">
        <f t="shared" si="7"/>
        <v>1686.6021311039999</v>
      </c>
      <c r="O118" s="63"/>
    </row>
    <row r="119" spans="1:15" s="3" customFormat="1" ht="12.75" customHeight="1">
      <c r="A119" s="586"/>
      <c r="B119" s="72" t="s">
        <v>2001</v>
      </c>
      <c r="C119" s="65" t="s">
        <v>2001</v>
      </c>
      <c r="D119" s="60" t="s">
        <v>5</v>
      </c>
      <c r="E119" s="64">
        <v>150</v>
      </c>
      <c r="F119" s="64">
        <v>100</v>
      </c>
      <c r="G119" s="62">
        <v>3.6</v>
      </c>
      <c r="H119" s="64">
        <v>1.5</v>
      </c>
      <c r="I119" s="77">
        <v>1032.752506368</v>
      </c>
      <c r="J119" s="76">
        <f>K5</f>
        <v>0</v>
      </c>
      <c r="K119" s="39">
        <f t="shared" si="9"/>
        <v>1032.752506368</v>
      </c>
      <c r="L119" s="289">
        <f t="shared" si="8"/>
        <v>2065.505012736</v>
      </c>
      <c r="M119" s="149" t="s">
        <v>521</v>
      </c>
      <c r="N119" s="279">
        <f t="shared" si="7"/>
        <v>1962.2297620991999</v>
      </c>
      <c r="O119" s="63"/>
    </row>
    <row r="120" spans="1:15" s="3" customFormat="1" ht="12.75" customHeight="1">
      <c r="A120" s="586"/>
      <c r="B120" s="72" t="s">
        <v>2002</v>
      </c>
      <c r="C120" s="65" t="s">
        <v>2002</v>
      </c>
      <c r="D120" s="60" t="s">
        <v>5</v>
      </c>
      <c r="E120" s="64">
        <v>200</v>
      </c>
      <c r="F120" s="64">
        <v>100</v>
      </c>
      <c r="G120" s="62">
        <v>1.99</v>
      </c>
      <c r="H120" s="61">
        <v>0.7</v>
      </c>
      <c r="I120" s="77">
        <v>697.48614819839986</v>
      </c>
      <c r="J120" s="76">
        <f>K5</f>
        <v>0</v>
      </c>
      <c r="K120" s="39">
        <f t="shared" si="9"/>
        <v>697.48614819839986</v>
      </c>
      <c r="L120" s="289" t="s">
        <v>521</v>
      </c>
      <c r="M120" s="149">
        <f t="shared" si="6"/>
        <v>3487.4307409919993</v>
      </c>
      <c r="N120" s="279">
        <f t="shared" si="7"/>
        <v>1325.2236815769597</v>
      </c>
      <c r="O120" s="63"/>
    </row>
    <row r="121" spans="1:15" s="3" customFormat="1" ht="12.75" customHeight="1">
      <c r="A121" s="586"/>
      <c r="B121" s="72" t="s">
        <v>2003</v>
      </c>
      <c r="C121" s="65" t="s">
        <v>2003</v>
      </c>
      <c r="D121" s="60" t="s">
        <v>5</v>
      </c>
      <c r="E121" s="64">
        <v>200</v>
      </c>
      <c r="F121" s="64">
        <v>100</v>
      </c>
      <c r="G121" s="62">
        <v>2.842857142857143</v>
      </c>
      <c r="H121" s="61">
        <v>1</v>
      </c>
      <c r="I121" s="77">
        <v>844.16517989759996</v>
      </c>
      <c r="J121" s="76">
        <f>K5</f>
        <v>0</v>
      </c>
      <c r="K121" s="39">
        <f t="shared" si="9"/>
        <v>844.16517989759996</v>
      </c>
      <c r="L121" s="289">
        <f t="shared" si="8"/>
        <v>1688.3303597951999</v>
      </c>
      <c r="M121" s="149">
        <f t="shared" si="6"/>
        <v>4220.8258994879998</v>
      </c>
      <c r="N121" s="279">
        <f t="shared" si="7"/>
        <v>1603.9138418054399</v>
      </c>
      <c r="O121" s="63"/>
    </row>
    <row r="122" spans="1:15" s="3" customFormat="1" ht="12.75" customHeight="1">
      <c r="A122" s="586"/>
      <c r="B122" s="72" t="s">
        <v>2004</v>
      </c>
      <c r="C122" s="65" t="s">
        <v>2004</v>
      </c>
      <c r="D122" s="60" t="s">
        <v>5</v>
      </c>
      <c r="E122" s="64">
        <v>200</v>
      </c>
      <c r="F122" s="64">
        <v>100</v>
      </c>
      <c r="G122" s="62">
        <v>3.4114285714285715</v>
      </c>
      <c r="H122" s="64">
        <v>1.2</v>
      </c>
      <c r="I122" s="77">
        <v>952.15963180799997</v>
      </c>
      <c r="J122" s="76">
        <f>K5</f>
        <v>0</v>
      </c>
      <c r="K122" s="39">
        <f t="shared" si="9"/>
        <v>952.15963180799997</v>
      </c>
      <c r="L122" s="289">
        <f t="shared" si="8"/>
        <v>1904.3192636159999</v>
      </c>
      <c r="M122" s="149" t="s">
        <v>521</v>
      </c>
      <c r="N122" s="279">
        <f t="shared" si="7"/>
        <v>1809.1033004351998</v>
      </c>
      <c r="O122" s="63"/>
    </row>
    <row r="123" spans="1:15" s="3" customFormat="1" ht="12.75" customHeight="1">
      <c r="A123" s="586"/>
      <c r="B123" s="72" t="s">
        <v>2005</v>
      </c>
      <c r="C123" s="65" t="s">
        <v>2005</v>
      </c>
      <c r="D123" s="60" t="s">
        <v>5</v>
      </c>
      <c r="E123" s="64">
        <v>200</v>
      </c>
      <c r="F123" s="64">
        <v>100</v>
      </c>
      <c r="G123" s="62">
        <v>4.26</v>
      </c>
      <c r="H123" s="61">
        <v>1.5</v>
      </c>
      <c r="I123" s="77">
        <v>1113.3453809279999</v>
      </c>
      <c r="J123" s="76">
        <f>K5</f>
        <v>0</v>
      </c>
      <c r="K123" s="39">
        <f t="shared" si="9"/>
        <v>1113.3453809279999</v>
      </c>
      <c r="L123" s="289">
        <f t="shared" si="8"/>
        <v>2226.6907618559999</v>
      </c>
      <c r="M123" s="149" t="s">
        <v>521</v>
      </c>
      <c r="N123" s="279">
        <f t="shared" si="7"/>
        <v>2115.3562237632</v>
      </c>
      <c r="O123" s="63"/>
    </row>
    <row r="124" spans="1:15" s="3" customFormat="1" ht="12.75" customHeight="1">
      <c r="A124" s="586"/>
      <c r="B124" s="72" t="s">
        <v>2006</v>
      </c>
      <c r="C124" s="65" t="s">
        <v>2006</v>
      </c>
      <c r="D124" s="60" t="s">
        <v>5</v>
      </c>
      <c r="E124" s="64">
        <v>300</v>
      </c>
      <c r="F124" s="64">
        <v>100</v>
      </c>
      <c r="G124" s="62">
        <v>2.67</v>
      </c>
      <c r="H124" s="64">
        <v>0.7</v>
      </c>
      <c r="I124" s="77">
        <v>781.3027377407999</v>
      </c>
      <c r="J124" s="76">
        <f>K5</f>
        <v>0</v>
      </c>
      <c r="K124" s="39">
        <f t="shared" si="9"/>
        <v>781.3027377407999</v>
      </c>
      <c r="L124" s="289" t="s">
        <v>521</v>
      </c>
      <c r="M124" s="149">
        <f t="shared" si="6"/>
        <v>3906.5136887039994</v>
      </c>
      <c r="N124" s="279">
        <f t="shared" si="7"/>
        <v>1484.4752017075198</v>
      </c>
      <c r="O124" s="63"/>
    </row>
    <row r="125" spans="1:15" s="3" customFormat="1" ht="12.75" customHeight="1">
      <c r="A125" s="586"/>
      <c r="B125" s="72" t="s">
        <v>2007</v>
      </c>
      <c r="C125" s="65" t="s">
        <v>2007</v>
      </c>
      <c r="D125" s="60" t="s">
        <v>5</v>
      </c>
      <c r="E125" s="64">
        <v>300</v>
      </c>
      <c r="F125" s="64">
        <v>100</v>
      </c>
      <c r="G125" s="62">
        <v>3.8142857142857145</v>
      </c>
      <c r="H125" s="61">
        <v>1</v>
      </c>
      <c r="I125" s="77">
        <v>956.99520428159997</v>
      </c>
      <c r="J125" s="76">
        <f>K5</f>
        <v>0</v>
      </c>
      <c r="K125" s="39">
        <f t="shared" si="9"/>
        <v>956.99520428159997</v>
      </c>
      <c r="L125" s="289">
        <f t="shared" si="8"/>
        <v>1913.9904085631999</v>
      </c>
      <c r="M125" s="149">
        <f t="shared" si="6"/>
        <v>4784.9760214079997</v>
      </c>
      <c r="N125" s="279">
        <f t="shared" si="7"/>
        <v>1818.2908881350399</v>
      </c>
      <c r="O125" s="63"/>
    </row>
    <row r="126" spans="1:15" s="3" customFormat="1" ht="12.75" customHeight="1">
      <c r="A126" s="586"/>
      <c r="B126" s="72" t="s">
        <v>2008</v>
      </c>
      <c r="C126" s="65" t="s">
        <v>2008</v>
      </c>
      <c r="D126" s="60" t="s">
        <v>5</v>
      </c>
      <c r="E126" s="64">
        <v>300</v>
      </c>
      <c r="F126" s="64">
        <v>100</v>
      </c>
      <c r="G126" s="62">
        <v>4.5771428571428574</v>
      </c>
      <c r="H126" s="64">
        <v>1.2</v>
      </c>
      <c r="I126" s="77">
        <v>1089.1675185600002</v>
      </c>
      <c r="J126" s="76">
        <f>K5</f>
        <v>0</v>
      </c>
      <c r="K126" s="39">
        <f t="shared" si="9"/>
        <v>1089.1675185600002</v>
      </c>
      <c r="L126" s="289">
        <f t="shared" si="8"/>
        <v>2178.3350371200004</v>
      </c>
      <c r="M126" s="149" t="s">
        <v>521</v>
      </c>
      <c r="N126" s="279">
        <f t="shared" si="7"/>
        <v>2069.4182852640001</v>
      </c>
      <c r="O126" s="63"/>
    </row>
    <row r="127" spans="1:15" s="3" customFormat="1" ht="12.75" customHeight="1">
      <c r="A127" s="586"/>
      <c r="B127" s="72" t="s">
        <v>2009</v>
      </c>
      <c r="C127" s="65" t="s">
        <v>2009</v>
      </c>
      <c r="D127" s="60" t="s">
        <v>5</v>
      </c>
      <c r="E127" s="64">
        <v>300</v>
      </c>
      <c r="F127" s="64">
        <v>100</v>
      </c>
      <c r="G127" s="62">
        <v>5.72</v>
      </c>
      <c r="H127" s="61">
        <v>1.5</v>
      </c>
      <c r="I127" s="77">
        <v>1285.8141324863998</v>
      </c>
      <c r="J127" s="76">
        <f>K5</f>
        <v>0</v>
      </c>
      <c r="K127" s="39">
        <f t="shared" si="9"/>
        <v>1285.8141324863998</v>
      </c>
      <c r="L127" s="289">
        <f t="shared" si="8"/>
        <v>2571.6282649727996</v>
      </c>
      <c r="M127" s="149" t="s">
        <v>521</v>
      </c>
      <c r="N127" s="279">
        <f t="shared" si="7"/>
        <v>2443.0468517241593</v>
      </c>
      <c r="O127" s="63"/>
    </row>
    <row r="128" spans="1:15" s="3" customFormat="1" ht="12.75" customHeight="1">
      <c r="A128" s="586"/>
      <c r="B128" s="72" t="s">
        <v>2010</v>
      </c>
      <c r="C128" s="65" t="s">
        <v>2010</v>
      </c>
      <c r="D128" s="60" t="s">
        <v>5</v>
      </c>
      <c r="E128" s="64">
        <v>400</v>
      </c>
      <c r="F128" s="64">
        <v>100</v>
      </c>
      <c r="G128" s="62">
        <v>3.45</v>
      </c>
      <c r="H128" s="64">
        <v>0.7</v>
      </c>
      <c r="I128" s="77">
        <v>863.50746979200005</v>
      </c>
      <c r="J128" s="76">
        <f>K5</f>
        <v>0</v>
      </c>
      <c r="K128" s="39">
        <f t="shared" si="9"/>
        <v>863.50746979200005</v>
      </c>
      <c r="L128" s="289" t="s">
        <v>521</v>
      </c>
      <c r="M128" s="149">
        <f t="shared" si="6"/>
        <v>4317.5373489600006</v>
      </c>
      <c r="N128" s="279">
        <f t="shared" si="7"/>
        <v>1640.6641926048001</v>
      </c>
      <c r="O128" s="63"/>
    </row>
    <row r="129" spans="1:15" s="3" customFormat="1" ht="12.75" customHeight="1">
      <c r="A129" s="586"/>
      <c r="B129" s="72" t="s">
        <v>2011</v>
      </c>
      <c r="C129" s="65" t="s">
        <v>2011</v>
      </c>
      <c r="D129" s="60" t="s">
        <v>5</v>
      </c>
      <c r="E129" s="64">
        <v>400</v>
      </c>
      <c r="F129" s="64">
        <v>100</v>
      </c>
      <c r="G129" s="62">
        <v>4.9285714285714288</v>
      </c>
      <c r="H129" s="61">
        <v>1</v>
      </c>
      <c r="I129" s="77">
        <v>1064.989656192</v>
      </c>
      <c r="J129" s="76">
        <f>K5</f>
        <v>0</v>
      </c>
      <c r="K129" s="39">
        <f t="shared" si="9"/>
        <v>1064.989656192</v>
      </c>
      <c r="L129" s="289">
        <f t="shared" si="8"/>
        <v>2129.979312384</v>
      </c>
      <c r="M129" s="149">
        <f t="shared" si="6"/>
        <v>5324.9482809599995</v>
      </c>
      <c r="N129" s="279">
        <f t="shared" si="7"/>
        <v>2023.4803467647998</v>
      </c>
      <c r="O129" s="63"/>
    </row>
    <row r="130" spans="1:15" s="3" customFormat="1" ht="12.75" customHeight="1">
      <c r="A130" s="586"/>
      <c r="B130" s="72" t="s">
        <v>2012</v>
      </c>
      <c r="C130" s="65" t="s">
        <v>2012</v>
      </c>
      <c r="D130" s="60" t="s">
        <v>5</v>
      </c>
      <c r="E130" s="64">
        <v>400</v>
      </c>
      <c r="F130" s="64">
        <v>100</v>
      </c>
      <c r="G130" s="62">
        <v>5.9142857142857146</v>
      </c>
      <c r="H130" s="64">
        <v>1.2</v>
      </c>
      <c r="I130" s="77">
        <v>1218.1161178559998</v>
      </c>
      <c r="J130" s="76">
        <f>K5</f>
        <v>0</v>
      </c>
      <c r="K130" s="39">
        <f t="shared" si="9"/>
        <v>1218.1161178559998</v>
      </c>
      <c r="L130" s="289">
        <f t="shared" si="8"/>
        <v>2436.2322357119997</v>
      </c>
      <c r="M130" s="149" t="s">
        <v>521</v>
      </c>
      <c r="N130" s="279">
        <f t="shared" si="7"/>
        <v>2314.4206239263995</v>
      </c>
      <c r="O130" s="63"/>
    </row>
    <row r="131" spans="1:15" s="3" customFormat="1" ht="12.75" customHeight="1">
      <c r="A131" s="586"/>
      <c r="B131" s="72" t="s">
        <v>2013</v>
      </c>
      <c r="C131" s="65" t="s">
        <v>2013</v>
      </c>
      <c r="D131" s="60" t="s">
        <v>5</v>
      </c>
      <c r="E131" s="64">
        <v>400</v>
      </c>
      <c r="F131" s="64">
        <v>100</v>
      </c>
      <c r="G131" s="62">
        <v>7.38</v>
      </c>
      <c r="H131" s="61">
        <v>1.5</v>
      </c>
      <c r="I131" s="77">
        <v>1448.6117390975999</v>
      </c>
      <c r="J131" s="76">
        <f>K5</f>
        <v>0</v>
      </c>
      <c r="K131" s="39">
        <f t="shared" si="9"/>
        <v>1448.6117390975999</v>
      </c>
      <c r="L131" s="289">
        <f t="shared" si="8"/>
        <v>2897.2234781951997</v>
      </c>
      <c r="M131" s="149" t="s">
        <v>521</v>
      </c>
      <c r="N131" s="279">
        <f t="shared" si="7"/>
        <v>2752.3623042854397</v>
      </c>
      <c r="O131" s="63"/>
    </row>
    <row r="132" spans="1:15" s="3" customFormat="1" ht="12.75" customHeight="1">
      <c r="A132" s="586"/>
      <c r="B132" s="72" t="s">
        <v>2014</v>
      </c>
      <c r="C132" s="65" t="s">
        <v>2014</v>
      </c>
      <c r="D132" s="60" t="s">
        <v>5</v>
      </c>
      <c r="E132" s="64">
        <v>500</v>
      </c>
      <c r="F132" s="64">
        <v>100</v>
      </c>
      <c r="G132" s="62">
        <v>6.1571428571428566</v>
      </c>
      <c r="H132" s="64">
        <v>1</v>
      </c>
      <c r="I132" s="77">
        <v>1168.1485356287999</v>
      </c>
      <c r="J132" s="76">
        <f>K5</f>
        <v>0</v>
      </c>
      <c r="K132" s="39">
        <f t="shared" si="9"/>
        <v>1168.1485356287999</v>
      </c>
      <c r="L132" s="289">
        <f t="shared" si="8"/>
        <v>2336.2970712575998</v>
      </c>
      <c r="M132" s="149">
        <f t="shared" si="6"/>
        <v>5840.742678143999</v>
      </c>
      <c r="N132" s="279">
        <f t="shared" si="7"/>
        <v>2219.4822176947196</v>
      </c>
      <c r="O132" s="63"/>
    </row>
    <row r="133" spans="1:15" s="3" customFormat="1" ht="12.75" customHeight="1">
      <c r="A133" s="586"/>
      <c r="B133" s="72" t="s">
        <v>2015</v>
      </c>
      <c r="C133" s="65" t="s">
        <v>2015</v>
      </c>
      <c r="D133" s="60" t="s">
        <v>5</v>
      </c>
      <c r="E133" s="64">
        <v>500</v>
      </c>
      <c r="F133" s="64">
        <v>100</v>
      </c>
      <c r="G133" s="62">
        <v>7.3885714285714279</v>
      </c>
      <c r="H133" s="61">
        <v>1.2</v>
      </c>
      <c r="I133" s="77">
        <v>1343.8410021696</v>
      </c>
      <c r="J133" s="76">
        <f>K5</f>
        <v>0</v>
      </c>
      <c r="K133" s="39">
        <f t="shared" si="9"/>
        <v>1343.8410021696</v>
      </c>
      <c r="L133" s="289">
        <f t="shared" si="8"/>
        <v>2687.6820043391999</v>
      </c>
      <c r="M133" s="149" t="s">
        <v>521</v>
      </c>
      <c r="N133" s="279">
        <f t="shared" si="7"/>
        <v>2553.2979041222397</v>
      </c>
      <c r="O133" s="63"/>
    </row>
    <row r="134" spans="1:15" s="3" customFormat="1" ht="12.75" customHeight="1">
      <c r="A134" s="586"/>
      <c r="B134" s="72" t="s">
        <v>2016</v>
      </c>
      <c r="C134" s="65" t="s">
        <v>2016</v>
      </c>
      <c r="D134" s="60" t="s">
        <v>5</v>
      </c>
      <c r="E134" s="64">
        <v>500</v>
      </c>
      <c r="F134" s="64">
        <v>100</v>
      </c>
      <c r="G134" s="62">
        <v>9.23</v>
      </c>
      <c r="H134" s="61">
        <v>1.5</v>
      </c>
      <c r="I134" s="77">
        <v>1606.5737732351997</v>
      </c>
      <c r="J134" s="76">
        <f>K5</f>
        <v>0</v>
      </c>
      <c r="K134" s="39">
        <f t="shared" si="9"/>
        <v>1606.5737732351997</v>
      </c>
      <c r="L134" s="289">
        <f t="shared" si="8"/>
        <v>3213.1475464703994</v>
      </c>
      <c r="M134" s="149" t="s">
        <v>521</v>
      </c>
      <c r="N134" s="279">
        <f t="shared" si="7"/>
        <v>3052.4901691468795</v>
      </c>
      <c r="O134" s="63"/>
    </row>
    <row r="135" spans="1:15" s="3" customFormat="1" ht="12.75" customHeight="1">
      <c r="A135" s="586"/>
      <c r="B135" s="72" t="s">
        <v>2017</v>
      </c>
      <c r="C135" s="65" t="s">
        <v>2017</v>
      </c>
      <c r="D135" s="60" t="s">
        <v>5</v>
      </c>
      <c r="E135" s="64">
        <v>600</v>
      </c>
      <c r="F135" s="64">
        <v>100</v>
      </c>
      <c r="G135" s="62">
        <v>7.5142857142857142</v>
      </c>
      <c r="H135" s="61">
        <v>1</v>
      </c>
      <c r="I135" s="77">
        <v>1268.0837000831998</v>
      </c>
      <c r="J135" s="76">
        <f>K5</f>
        <v>0</v>
      </c>
      <c r="K135" s="39">
        <f t="shared" si="9"/>
        <v>1268.0837000831998</v>
      </c>
      <c r="L135" s="289">
        <f t="shared" si="8"/>
        <v>2536.1674001663996</v>
      </c>
      <c r="M135" s="149">
        <f t="shared" si="6"/>
        <v>6340.418500415999</v>
      </c>
      <c r="N135" s="279">
        <f t="shared" si="7"/>
        <v>2409.3590301580793</v>
      </c>
      <c r="O135" s="63"/>
    </row>
    <row r="136" spans="1:15" s="3" customFormat="1" ht="12.75" customHeight="1">
      <c r="A136" s="586"/>
      <c r="B136" s="72" t="s">
        <v>2018</v>
      </c>
      <c r="C136" s="65" t="s">
        <v>2018</v>
      </c>
      <c r="D136" s="60" t="s">
        <v>5</v>
      </c>
      <c r="E136" s="64">
        <v>600</v>
      </c>
      <c r="F136" s="64">
        <v>100</v>
      </c>
      <c r="G136" s="62">
        <v>9.017142857142856</v>
      </c>
      <c r="H136" s="61">
        <v>1.2</v>
      </c>
      <c r="I136" s="77">
        <v>1463.1184565184001</v>
      </c>
      <c r="J136" s="76">
        <f>K5</f>
        <v>0</v>
      </c>
      <c r="K136" s="39">
        <f t="shared" si="9"/>
        <v>1463.1184565184001</v>
      </c>
      <c r="L136" s="289">
        <f t="shared" ref="L136:L199" si="10">K136*2</f>
        <v>2926.2369130368002</v>
      </c>
      <c r="M136" s="149" t="s">
        <v>521</v>
      </c>
      <c r="N136" s="279">
        <f t="shared" ref="N136:N199" si="11">K136*1.9</f>
        <v>2779.9250673849601</v>
      </c>
      <c r="O136" s="63"/>
    </row>
    <row r="137" spans="1:15" s="3" customFormat="1" ht="12.75" customHeight="1">
      <c r="A137" s="586"/>
      <c r="B137" s="72" t="s">
        <v>2019</v>
      </c>
      <c r="C137" s="65" t="s">
        <v>2019</v>
      </c>
      <c r="D137" s="60" t="s">
        <v>5</v>
      </c>
      <c r="E137" s="64">
        <v>600</v>
      </c>
      <c r="F137" s="64">
        <v>100</v>
      </c>
      <c r="G137" s="62">
        <v>11.27</v>
      </c>
      <c r="H137" s="64">
        <v>1.5</v>
      </c>
      <c r="I137" s="77">
        <v>1756.4765199167998</v>
      </c>
      <c r="J137" s="76">
        <f>K5</f>
        <v>0</v>
      </c>
      <c r="K137" s="39">
        <f t="shared" si="9"/>
        <v>1756.4765199167998</v>
      </c>
      <c r="L137" s="289">
        <f t="shared" si="10"/>
        <v>3512.9530398335996</v>
      </c>
      <c r="M137" s="149" t="s">
        <v>521</v>
      </c>
      <c r="N137" s="279">
        <f t="shared" si="11"/>
        <v>3337.3053878419196</v>
      </c>
      <c r="O137" s="63"/>
    </row>
    <row r="138" spans="1:15" s="3" customFormat="1" ht="12.75" customHeight="1">
      <c r="A138" s="586"/>
      <c r="B138" s="72" t="s">
        <v>2020</v>
      </c>
      <c r="C138" s="65" t="s">
        <v>2020</v>
      </c>
      <c r="D138" s="60" t="s">
        <v>5</v>
      </c>
      <c r="E138" s="64">
        <v>150</v>
      </c>
      <c r="F138" s="64">
        <v>150</v>
      </c>
      <c r="G138" s="62">
        <v>2.9714285714285715</v>
      </c>
      <c r="H138" s="64">
        <v>1</v>
      </c>
      <c r="I138" s="77">
        <v>919.92248198400011</v>
      </c>
      <c r="J138" s="76">
        <f>K5</f>
        <v>0</v>
      </c>
      <c r="K138" s="39">
        <f t="shared" si="9"/>
        <v>919.92248198400011</v>
      </c>
      <c r="L138" s="289">
        <f t="shared" si="10"/>
        <v>1839.8449639680002</v>
      </c>
      <c r="M138" s="149">
        <f t="shared" ref="M138:M198" si="12">K138*5</f>
        <v>4599.6124099200006</v>
      </c>
      <c r="N138" s="279">
        <f t="shared" si="11"/>
        <v>1747.8527157696001</v>
      </c>
      <c r="O138" s="63"/>
    </row>
    <row r="139" spans="1:15" s="3" customFormat="1" ht="12.75" customHeight="1">
      <c r="A139" s="586"/>
      <c r="B139" s="72" t="s">
        <v>2021</v>
      </c>
      <c r="C139" s="65" t="s">
        <v>2021</v>
      </c>
      <c r="D139" s="60" t="s">
        <v>5</v>
      </c>
      <c r="E139" s="64">
        <v>150</v>
      </c>
      <c r="F139" s="64">
        <v>150</v>
      </c>
      <c r="G139" s="62">
        <v>3.5657142857142858</v>
      </c>
      <c r="H139" s="61">
        <v>1.2</v>
      </c>
      <c r="I139" s="77">
        <v>1044.0355088063998</v>
      </c>
      <c r="J139" s="76">
        <f>K5</f>
        <v>0</v>
      </c>
      <c r="K139" s="39">
        <f t="shared" si="9"/>
        <v>1044.0355088063998</v>
      </c>
      <c r="L139" s="289">
        <f t="shared" si="10"/>
        <v>2088.0710176127996</v>
      </c>
      <c r="M139" s="149" t="s">
        <v>521</v>
      </c>
      <c r="N139" s="279">
        <f t="shared" si="11"/>
        <v>1983.6674667321595</v>
      </c>
      <c r="O139" s="63"/>
    </row>
    <row r="140" spans="1:15" s="3" customFormat="1" ht="12.75" customHeight="1">
      <c r="A140" s="586"/>
      <c r="B140" s="72" t="s">
        <v>2022</v>
      </c>
      <c r="C140" s="65" t="s">
        <v>2022</v>
      </c>
      <c r="D140" s="60" t="s">
        <v>5</v>
      </c>
      <c r="E140" s="64">
        <v>150</v>
      </c>
      <c r="F140" s="64">
        <v>150</v>
      </c>
      <c r="G140" s="62">
        <v>4.46</v>
      </c>
      <c r="H140" s="61">
        <v>1.5</v>
      </c>
      <c r="I140" s="77">
        <v>1227.7872628031998</v>
      </c>
      <c r="J140" s="76">
        <f>K5</f>
        <v>0</v>
      </c>
      <c r="K140" s="39">
        <f t="shared" si="9"/>
        <v>1227.7872628031998</v>
      </c>
      <c r="L140" s="289">
        <f t="shared" si="10"/>
        <v>2455.5745256063997</v>
      </c>
      <c r="M140" s="149" t="s">
        <v>521</v>
      </c>
      <c r="N140" s="279">
        <f t="shared" si="11"/>
        <v>2332.7957993260798</v>
      </c>
      <c r="O140" s="63"/>
    </row>
    <row r="141" spans="1:15" s="3" customFormat="1" ht="12.75" customHeight="1">
      <c r="A141" s="586"/>
      <c r="B141" s="72" t="s">
        <v>2023</v>
      </c>
      <c r="C141" s="65" t="s">
        <v>2023</v>
      </c>
      <c r="D141" s="60" t="s">
        <v>5</v>
      </c>
      <c r="E141" s="64">
        <v>200</v>
      </c>
      <c r="F141" s="64">
        <v>150</v>
      </c>
      <c r="G141" s="62">
        <v>3.4428571428571431</v>
      </c>
      <c r="H141" s="61">
        <v>1</v>
      </c>
      <c r="I141" s="77">
        <v>973.11377919360007</v>
      </c>
      <c r="J141" s="76">
        <f>K5</f>
        <v>0</v>
      </c>
      <c r="K141" s="39">
        <f t="shared" si="9"/>
        <v>973.11377919360007</v>
      </c>
      <c r="L141" s="289">
        <f t="shared" si="10"/>
        <v>1946.2275583872001</v>
      </c>
      <c r="M141" s="149">
        <f t="shared" si="12"/>
        <v>4865.5688959680001</v>
      </c>
      <c r="N141" s="279">
        <f t="shared" si="11"/>
        <v>1848.9161804678401</v>
      </c>
      <c r="O141" s="63"/>
    </row>
    <row r="142" spans="1:15" s="3" customFormat="1" ht="12.75" customHeight="1">
      <c r="A142" s="586"/>
      <c r="B142" s="72" t="s">
        <v>2024</v>
      </c>
      <c r="C142" s="65" t="s">
        <v>2024</v>
      </c>
      <c r="D142" s="60" t="s">
        <v>5</v>
      </c>
      <c r="E142" s="64">
        <v>200</v>
      </c>
      <c r="F142" s="64">
        <v>150</v>
      </c>
      <c r="G142" s="62">
        <v>4.1314285714285717</v>
      </c>
      <c r="H142" s="64">
        <v>1.2</v>
      </c>
      <c r="I142" s="77">
        <v>1105.2860934719999</v>
      </c>
      <c r="J142" s="76">
        <f>K5</f>
        <v>0</v>
      </c>
      <c r="K142" s="39">
        <f t="shared" si="9"/>
        <v>1105.2860934719999</v>
      </c>
      <c r="L142" s="289">
        <f t="shared" si="10"/>
        <v>2210.5721869439999</v>
      </c>
      <c r="M142" s="149" t="s">
        <v>521</v>
      </c>
      <c r="N142" s="279">
        <f t="shared" si="11"/>
        <v>2100.0435775967999</v>
      </c>
      <c r="O142" s="63"/>
    </row>
    <row r="143" spans="1:15" s="3" customFormat="1" ht="12.75" customHeight="1">
      <c r="A143" s="586"/>
      <c r="B143" s="72" t="s">
        <v>2025</v>
      </c>
      <c r="C143" s="65" t="s">
        <v>2025</v>
      </c>
      <c r="D143" s="60" t="s">
        <v>5</v>
      </c>
      <c r="E143" s="64">
        <v>200</v>
      </c>
      <c r="F143" s="64">
        <v>150</v>
      </c>
      <c r="G143" s="62">
        <v>5.16</v>
      </c>
      <c r="H143" s="61">
        <v>1.5</v>
      </c>
      <c r="I143" s="77">
        <v>1305.1564223807998</v>
      </c>
      <c r="J143" s="76">
        <f>K5</f>
        <v>0</v>
      </c>
      <c r="K143" s="39">
        <f t="shared" si="9"/>
        <v>1305.1564223807998</v>
      </c>
      <c r="L143" s="289">
        <f t="shared" si="10"/>
        <v>2610.3128447615995</v>
      </c>
      <c r="M143" s="149" t="s">
        <v>521</v>
      </c>
      <c r="N143" s="279">
        <f t="shared" si="11"/>
        <v>2479.7972025235194</v>
      </c>
      <c r="O143" s="63"/>
    </row>
    <row r="144" spans="1:15" s="3" customFormat="1" ht="12.75" customHeight="1">
      <c r="A144" s="586"/>
      <c r="B144" s="72" t="s">
        <v>2026</v>
      </c>
      <c r="C144" s="65" t="s">
        <v>2026</v>
      </c>
      <c r="D144" s="60" t="s">
        <v>5</v>
      </c>
      <c r="E144" s="64">
        <v>300</v>
      </c>
      <c r="F144" s="64">
        <v>150</v>
      </c>
      <c r="G144" s="62">
        <v>4.4857142857142858</v>
      </c>
      <c r="H144" s="61">
        <v>1</v>
      </c>
      <c r="I144" s="77">
        <v>1081.108231104</v>
      </c>
      <c r="J144" s="76">
        <f>K5</f>
        <v>0</v>
      </c>
      <c r="K144" s="39">
        <f t="shared" si="9"/>
        <v>1081.108231104</v>
      </c>
      <c r="L144" s="289">
        <f t="shared" si="10"/>
        <v>2162.2164622079999</v>
      </c>
      <c r="M144" s="149">
        <f t="shared" si="12"/>
        <v>5405.5411555199998</v>
      </c>
      <c r="N144" s="279">
        <f t="shared" si="11"/>
        <v>2054.1056390976</v>
      </c>
      <c r="O144" s="63"/>
    </row>
    <row r="145" spans="1:15" s="3" customFormat="1" ht="12.75" customHeight="1">
      <c r="A145" s="586"/>
      <c r="B145" s="72" t="s">
        <v>2027</v>
      </c>
      <c r="C145" s="65" t="s">
        <v>2027</v>
      </c>
      <c r="D145" s="60" t="s">
        <v>5</v>
      </c>
      <c r="E145" s="64">
        <v>300</v>
      </c>
      <c r="F145" s="64">
        <v>150</v>
      </c>
      <c r="G145" s="62">
        <v>5.3828571428571426</v>
      </c>
      <c r="H145" s="61">
        <v>1.2</v>
      </c>
      <c r="I145" s="77">
        <v>1239.0702652415996</v>
      </c>
      <c r="J145" s="76">
        <f>K5</f>
        <v>0</v>
      </c>
      <c r="K145" s="39">
        <f t="shared" si="9"/>
        <v>1239.0702652415996</v>
      </c>
      <c r="L145" s="289">
        <f t="shared" si="10"/>
        <v>2478.1405304831992</v>
      </c>
      <c r="M145" s="149" t="s">
        <v>521</v>
      </c>
      <c r="N145" s="279">
        <f t="shared" si="11"/>
        <v>2354.2335039590394</v>
      </c>
      <c r="O145" s="63"/>
    </row>
    <row r="146" spans="1:15" s="3" customFormat="1" ht="12.75" customHeight="1">
      <c r="A146" s="586"/>
      <c r="B146" s="72" t="s">
        <v>2028</v>
      </c>
      <c r="C146" s="65" t="s">
        <v>2028</v>
      </c>
      <c r="D146" s="60" t="s">
        <v>5</v>
      </c>
      <c r="E146" s="64">
        <v>300</v>
      </c>
      <c r="F146" s="64">
        <v>150</v>
      </c>
      <c r="G146" s="62">
        <v>6.72</v>
      </c>
      <c r="H146" s="64">
        <v>1.5</v>
      </c>
      <c r="I146" s="77">
        <v>1472.7896014655996</v>
      </c>
      <c r="J146" s="76">
        <f>K5</f>
        <v>0</v>
      </c>
      <c r="K146" s="39">
        <f t="shared" si="9"/>
        <v>1472.7896014655996</v>
      </c>
      <c r="L146" s="289">
        <f t="shared" si="10"/>
        <v>2945.5792029311992</v>
      </c>
      <c r="M146" s="149" t="s">
        <v>521</v>
      </c>
      <c r="N146" s="279">
        <f t="shared" si="11"/>
        <v>2798.3002427846391</v>
      </c>
      <c r="O146" s="63"/>
    </row>
    <row r="147" spans="1:15" s="3" customFormat="1" ht="12.75">
      <c r="A147" s="586"/>
      <c r="B147" s="73" t="s">
        <v>2029</v>
      </c>
      <c r="C147" s="66" t="s">
        <v>2029</v>
      </c>
      <c r="D147" s="60" t="s">
        <v>5</v>
      </c>
      <c r="E147" s="64">
        <v>400</v>
      </c>
      <c r="F147" s="64">
        <v>150</v>
      </c>
      <c r="G147" s="62">
        <v>5.6571428571428566</v>
      </c>
      <c r="H147" s="64">
        <v>1</v>
      </c>
      <c r="I147" s="77">
        <v>1187.4908255231999</v>
      </c>
      <c r="J147" s="76">
        <f>K5</f>
        <v>0</v>
      </c>
      <c r="K147" s="39">
        <f t="shared" si="9"/>
        <v>1187.4908255231999</v>
      </c>
      <c r="L147" s="289">
        <f t="shared" si="10"/>
        <v>2374.9816510463997</v>
      </c>
      <c r="M147" s="149">
        <f t="shared" si="12"/>
        <v>5937.4541276159998</v>
      </c>
      <c r="N147" s="279">
        <f t="shared" si="11"/>
        <v>2256.2325684940797</v>
      </c>
      <c r="O147" s="63"/>
    </row>
    <row r="148" spans="1:15" s="3" customFormat="1" ht="12.75">
      <c r="A148" s="586"/>
      <c r="B148" s="73" t="s">
        <v>2030</v>
      </c>
      <c r="C148" s="66" t="s">
        <v>2030</v>
      </c>
      <c r="D148" s="60" t="s">
        <v>5</v>
      </c>
      <c r="E148" s="64">
        <v>400</v>
      </c>
      <c r="F148" s="64">
        <v>150</v>
      </c>
      <c r="G148" s="62">
        <v>6.7885714285714274</v>
      </c>
      <c r="H148" s="64">
        <v>1.2</v>
      </c>
      <c r="I148" s="77">
        <v>1364.7951495551997</v>
      </c>
      <c r="J148" s="76">
        <f>K5</f>
        <v>0</v>
      </c>
      <c r="K148" s="39">
        <f t="shared" si="9"/>
        <v>1364.7951495551997</v>
      </c>
      <c r="L148" s="289">
        <f t="shared" si="10"/>
        <v>2729.5902991103994</v>
      </c>
      <c r="M148" s="149" t="s">
        <v>521</v>
      </c>
      <c r="N148" s="279">
        <f t="shared" si="11"/>
        <v>2593.1107841548792</v>
      </c>
      <c r="O148" s="63"/>
    </row>
    <row r="149" spans="1:15" s="3" customFormat="1" ht="12.75">
      <c r="A149" s="586"/>
      <c r="B149" s="73" t="s">
        <v>2031</v>
      </c>
      <c r="C149" s="66" t="s">
        <v>2031</v>
      </c>
      <c r="D149" s="60" t="s">
        <v>5</v>
      </c>
      <c r="E149" s="64">
        <v>400</v>
      </c>
      <c r="F149" s="64">
        <v>150</v>
      </c>
      <c r="G149" s="62">
        <v>8.48</v>
      </c>
      <c r="H149" s="64">
        <v>1.5</v>
      </c>
      <c r="I149" s="77">
        <v>1632.3634930944002</v>
      </c>
      <c r="J149" s="76">
        <f>K5</f>
        <v>0</v>
      </c>
      <c r="K149" s="39">
        <f t="shared" si="9"/>
        <v>1632.3634930944002</v>
      </c>
      <c r="L149" s="289">
        <f t="shared" si="10"/>
        <v>3264.7269861888003</v>
      </c>
      <c r="M149" s="149" t="s">
        <v>521</v>
      </c>
      <c r="N149" s="279">
        <f t="shared" si="11"/>
        <v>3101.49063687936</v>
      </c>
      <c r="O149" s="63"/>
    </row>
    <row r="150" spans="1:15" s="3" customFormat="1" ht="12.75">
      <c r="A150" s="586"/>
      <c r="B150" s="73" t="s">
        <v>2032</v>
      </c>
      <c r="C150" s="66" t="s">
        <v>2032</v>
      </c>
      <c r="D150" s="60" t="s">
        <v>5</v>
      </c>
      <c r="E150" s="64">
        <v>500</v>
      </c>
      <c r="F150" s="64">
        <v>150</v>
      </c>
      <c r="G150" s="62">
        <v>6.9428571428571439</v>
      </c>
      <c r="H150" s="64">
        <v>1</v>
      </c>
      <c r="I150" s="77">
        <v>1287.4259899775998</v>
      </c>
      <c r="J150" s="76">
        <f>K5</f>
        <v>0</v>
      </c>
      <c r="K150" s="39">
        <f t="shared" si="9"/>
        <v>1287.4259899775998</v>
      </c>
      <c r="L150" s="289">
        <f t="shared" si="10"/>
        <v>2574.8519799551996</v>
      </c>
      <c r="M150" s="149">
        <f t="shared" si="12"/>
        <v>6437.1299498879989</v>
      </c>
      <c r="N150" s="279">
        <f t="shared" si="11"/>
        <v>2446.1093809574395</v>
      </c>
      <c r="O150" s="63"/>
    </row>
    <row r="151" spans="1:15" s="3" customFormat="1" ht="12.75">
      <c r="A151" s="586"/>
      <c r="B151" s="73" t="s">
        <v>2033</v>
      </c>
      <c r="C151" s="66" t="s">
        <v>2033</v>
      </c>
      <c r="D151" s="60" t="s">
        <v>5</v>
      </c>
      <c r="E151" s="64">
        <v>500</v>
      </c>
      <c r="F151" s="64">
        <v>150</v>
      </c>
      <c r="G151" s="62">
        <v>8.3314285714285727</v>
      </c>
      <c r="H151" s="64">
        <v>1.2</v>
      </c>
      <c r="I151" s="77">
        <v>1487.2963188864001</v>
      </c>
      <c r="J151" s="76">
        <f>K5</f>
        <v>0</v>
      </c>
      <c r="K151" s="39">
        <f t="shared" si="9"/>
        <v>1487.2963188864001</v>
      </c>
      <c r="L151" s="289">
        <f t="shared" si="10"/>
        <v>2974.5926377728001</v>
      </c>
      <c r="M151" s="149" t="s">
        <v>521</v>
      </c>
      <c r="N151" s="279">
        <f t="shared" si="11"/>
        <v>2825.86300588416</v>
      </c>
      <c r="O151" s="63"/>
    </row>
    <row r="152" spans="1:15" s="3" customFormat="1" ht="12.75">
      <c r="A152" s="586"/>
      <c r="B152" s="73" t="s">
        <v>2034</v>
      </c>
      <c r="C152" s="66" t="s">
        <v>2034</v>
      </c>
      <c r="D152" s="60" t="s">
        <v>5</v>
      </c>
      <c r="E152" s="64">
        <v>500</v>
      </c>
      <c r="F152" s="64">
        <v>150</v>
      </c>
      <c r="G152" s="62">
        <v>10.41</v>
      </c>
      <c r="H152" s="64">
        <v>1.5</v>
      </c>
      <c r="I152" s="77">
        <v>1785.4899547584</v>
      </c>
      <c r="J152" s="76">
        <f>K5</f>
        <v>0</v>
      </c>
      <c r="K152" s="39">
        <f t="shared" si="9"/>
        <v>1785.4899547584</v>
      </c>
      <c r="L152" s="289">
        <f t="shared" si="10"/>
        <v>3570.9799095168</v>
      </c>
      <c r="M152" s="149" t="s">
        <v>521</v>
      </c>
      <c r="N152" s="279">
        <f t="shared" si="11"/>
        <v>3392.43091404096</v>
      </c>
      <c r="O152" s="63"/>
    </row>
    <row r="153" spans="1:15" s="3" customFormat="1" ht="12.75">
      <c r="A153" s="586"/>
      <c r="B153" s="73" t="s">
        <v>2035</v>
      </c>
      <c r="C153" s="66" t="s">
        <v>2035</v>
      </c>
      <c r="D153" s="60" t="s">
        <v>5</v>
      </c>
      <c r="E153" s="64">
        <v>600</v>
      </c>
      <c r="F153" s="64">
        <v>150</v>
      </c>
      <c r="G153" s="62">
        <v>8.3714285714285719</v>
      </c>
      <c r="H153" s="64">
        <v>1</v>
      </c>
      <c r="I153" s="77">
        <v>1339.005429696</v>
      </c>
      <c r="J153" s="76">
        <f>K5</f>
        <v>0</v>
      </c>
      <c r="K153" s="39">
        <f t="shared" si="9"/>
        <v>1339.005429696</v>
      </c>
      <c r="L153" s="289">
        <f t="shared" si="10"/>
        <v>2678.0108593919999</v>
      </c>
      <c r="M153" s="149">
        <f t="shared" si="12"/>
        <v>6695.0271484799996</v>
      </c>
      <c r="N153" s="279">
        <f t="shared" si="11"/>
        <v>2544.1103164223996</v>
      </c>
      <c r="O153" s="63"/>
    </row>
    <row r="154" spans="1:15" s="3" customFormat="1" ht="12.75">
      <c r="A154" s="586"/>
      <c r="B154" s="73" t="s">
        <v>2036</v>
      </c>
      <c r="C154" s="66" t="s">
        <v>2036</v>
      </c>
      <c r="D154" s="60" t="s">
        <v>5</v>
      </c>
      <c r="E154" s="64">
        <v>600</v>
      </c>
      <c r="F154" s="64">
        <v>150</v>
      </c>
      <c r="G154" s="62">
        <v>10.045714285714286</v>
      </c>
      <c r="H154" s="64">
        <v>1.2</v>
      </c>
      <c r="I154" s="77">
        <v>1603.3500582528</v>
      </c>
      <c r="J154" s="76">
        <f>K5</f>
        <v>0</v>
      </c>
      <c r="K154" s="39">
        <f t="shared" si="9"/>
        <v>1603.3500582528</v>
      </c>
      <c r="L154" s="289">
        <f t="shared" si="10"/>
        <v>3206.7001165055999</v>
      </c>
      <c r="M154" s="149" t="s">
        <v>521</v>
      </c>
      <c r="N154" s="279">
        <f t="shared" si="11"/>
        <v>3046.36511068032</v>
      </c>
      <c r="O154" s="63"/>
    </row>
    <row r="155" spans="1:15" s="3" customFormat="1" ht="12.75">
      <c r="A155" s="586"/>
      <c r="B155" s="73" t="s">
        <v>2037</v>
      </c>
      <c r="C155" s="66" t="s">
        <v>2037</v>
      </c>
      <c r="D155" s="60" t="s">
        <v>5</v>
      </c>
      <c r="E155" s="64">
        <v>600</v>
      </c>
      <c r="F155" s="64">
        <v>150</v>
      </c>
      <c r="G155" s="62">
        <v>12.56</v>
      </c>
      <c r="H155" s="64">
        <v>1.5</v>
      </c>
      <c r="I155" s="77">
        <v>1932.1689864575999</v>
      </c>
      <c r="J155" s="76">
        <f>K5</f>
        <v>0</v>
      </c>
      <c r="K155" s="39">
        <f t="shared" si="9"/>
        <v>1932.1689864575999</v>
      </c>
      <c r="L155" s="289">
        <f t="shared" si="10"/>
        <v>3864.3379729151998</v>
      </c>
      <c r="M155" s="149" t="s">
        <v>521</v>
      </c>
      <c r="N155" s="279">
        <f t="shared" si="11"/>
        <v>3671.1210742694398</v>
      </c>
      <c r="O155" s="63"/>
    </row>
    <row r="156" spans="1:15" s="3" customFormat="1" ht="12.75">
      <c r="A156" s="586"/>
      <c r="B156" s="73" t="s">
        <v>2038</v>
      </c>
      <c r="C156" s="66" t="s">
        <v>2038</v>
      </c>
      <c r="D156" s="60" t="s">
        <v>5</v>
      </c>
      <c r="E156" s="64">
        <v>200</v>
      </c>
      <c r="F156" s="64">
        <v>200</v>
      </c>
      <c r="G156" s="62">
        <v>4.0428571428571436</v>
      </c>
      <c r="H156" s="64">
        <v>1</v>
      </c>
      <c r="I156" s="77">
        <v>1098.8386635071997</v>
      </c>
      <c r="J156" s="76">
        <f>K5</f>
        <v>0</v>
      </c>
      <c r="K156" s="39">
        <f t="shared" si="9"/>
        <v>1098.8386635071997</v>
      </c>
      <c r="L156" s="289">
        <f t="shared" si="10"/>
        <v>2197.6773270143995</v>
      </c>
      <c r="M156" s="149">
        <f t="shared" si="12"/>
        <v>5494.1933175359991</v>
      </c>
      <c r="N156" s="279">
        <f t="shared" si="11"/>
        <v>2087.7934606636795</v>
      </c>
      <c r="O156" s="63"/>
    </row>
    <row r="157" spans="1:15" s="3" customFormat="1" ht="12.75">
      <c r="A157" s="586"/>
      <c r="B157" s="73" t="s">
        <v>2039</v>
      </c>
      <c r="C157" s="66" t="s">
        <v>2039</v>
      </c>
      <c r="D157" s="60" t="s">
        <v>5</v>
      </c>
      <c r="E157" s="64">
        <v>200</v>
      </c>
      <c r="F157" s="64">
        <v>200</v>
      </c>
      <c r="G157" s="62">
        <v>4.8514285714285723</v>
      </c>
      <c r="H157" s="64">
        <v>1.2</v>
      </c>
      <c r="I157" s="77">
        <v>1256.8006976447996</v>
      </c>
      <c r="J157" s="76">
        <f>K5</f>
        <v>0</v>
      </c>
      <c r="K157" s="39">
        <f t="shared" si="9"/>
        <v>1256.8006976447996</v>
      </c>
      <c r="L157" s="289">
        <f t="shared" si="10"/>
        <v>2513.6013952895992</v>
      </c>
      <c r="M157" s="149" t="s">
        <v>521</v>
      </c>
      <c r="N157" s="279">
        <f t="shared" si="11"/>
        <v>2387.9213255251193</v>
      </c>
      <c r="O157" s="63"/>
    </row>
    <row r="158" spans="1:15" s="3" customFormat="1" ht="12.75">
      <c r="A158" s="586"/>
      <c r="B158" s="73" t="s">
        <v>2040</v>
      </c>
      <c r="C158" s="66" t="s">
        <v>2040</v>
      </c>
      <c r="D158" s="60" t="s">
        <v>5</v>
      </c>
      <c r="E158" s="64">
        <v>200</v>
      </c>
      <c r="F158" s="64">
        <v>200</v>
      </c>
      <c r="G158" s="62">
        <v>6.06</v>
      </c>
      <c r="H158" s="64">
        <v>1.5</v>
      </c>
      <c r="I158" s="77">
        <v>1495.3556063424001</v>
      </c>
      <c r="J158" s="76">
        <f>K5</f>
        <v>0</v>
      </c>
      <c r="K158" s="39">
        <f t="shared" si="9"/>
        <v>1495.3556063424001</v>
      </c>
      <c r="L158" s="289">
        <f t="shared" si="10"/>
        <v>2990.7112126848001</v>
      </c>
      <c r="M158" s="149" t="s">
        <v>521</v>
      </c>
      <c r="N158" s="279">
        <f t="shared" si="11"/>
        <v>2841.1756520505601</v>
      </c>
      <c r="O158" s="63"/>
    </row>
    <row r="159" spans="1:15" s="3" customFormat="1" ht="12.75">
      <c r="A159" s="586"/>
      <c r="B159" s="73" t="s">
        <v>2041</v>
      </c>
      <c r="C159" s="66" t="s">
        <v>2041</v>
      </c>
      <c r="D159" s="60" t="s">
        <v>5</v>
      </c>
      <c r="E159" s="64">
        <v>300</v>
      </c>
      <c r="F159" s="64">
        <v>200</v>
      </c>
      <c r="G159" s="62">
        <v>5.1428571428571432</v>
      </c>
      <c r="H159" s="64">
        <v>1</v>
      </c>
      <c r="I159" s="77">
        <v>1142.3588157695999</v>
      </c>
      <c r="J159" s="76">
        <f>K5</f>
        <v>0</v>
      </c>
      <c r="K159" s="39">
        <f t="shared" si="9"/>
        <v>1142.3588157695999</v>
      </c>
      <c r="L159" s="289">
        <f t="shared" si="10"/>
        <v>2284.7176315391998</v>
      </c>
      <c r="M159" s="149">
        <f t="shared" si="12"/>
        <v>5711.7940788479991</v>
      </c>
      <c r="N159" s="279">
        <f t="shared" si="11"/>
        <v>2170.4817499622395</v>
      </c>
      <c r="O159" s="63"/>
    </row>
    <row r="160" spans="1:15" s="3" customFormat="1" ht="12.75">
      <c r="A160" s="586"/>
      <c r="B160" s="73" t="s">
        <v>2042</v>
      </c>
      <c r="C160" s="66" t="s">
        <v>2042</v>
      </c>
      <c r="D160" s="60" t="s">
        <v>5</v>
      </c>
      <c r="E160" s="64">
        <v>300</v>
      </c>
      <c r="F160" s="64">
        <v>200</v>
      </c>
      <c r="G160" s="62">
        <v>6.1714285714285717</v>
      </c>
      <c r="H160" s="64">
        <v>1.2</v>
      </c>
      <c r="I160" s="77">
        <v>1387.3611544319999</v>
      </c>
      <c r="J160" s="76">
        <f>K5</f>
        <v>0</v>
      </c>
      <c r="K160" s="39">
        <f t="shared" si="9"/>
        <v>1387.3611544319999</v>
      </c>
      <c r="L160" s="289">
        <f t="shared" si="10"/>
        <v>2774.7223088639998</v>
      </c>
      <c r="M160" s="149" t="s">
        <v>521</v>
      </c>
      <c r="N160" s="279">
        <f t="shared" si="11"/>
        <v>2635.9861934207997</v>
      </c>
      <c r="O160" s="63"/>
    </row>
    <row r="161" spans="1:15" s="3" customFormat="1" ht="12.75">
      <c r="A161" s="586"/>
      <c r="B161" s="73" t="s">
        <v>2043</v>
      </c>
      <c r="C161" s="66" t="s">
        <v>2043</v>
      </c>
      <c r="D161" s="60" t="s">
        <v>5</v>
      </c>
      <c r="E161" s="64">
        <v>300</v>
      </c>
      <c r="F161" s="64">
        <v>200</v>
      </c>
      <c r="G161" s="62">
        <v>7.71</v>
      </c>
      <c r="H161" s="64">
        <v>1.5</v>
      </c>
      <c r="I161" s="77">
        <v>1659.7650704448004</v>
      </c>
      <c r="J161" s="76">
        <f>K5</f>
        <v>0</v>
      </c>
      <c r="K161" s="39">
        <f t="shared" si="9"/>
        <v>1659.7650704448004</v>
      </c>
      <c r="L161" s="289">
        <f t="shared" si="10"/>
        <v>3319.5301408896007</v>
      </c>
      <c r="M161" s="149" t="s">
        <v>521</v>
      </c>
      <c r="N161" s="279">
        <f t="shared" si="11"/>
        <v>3153.5536338451207</v>
      </c>
      <c r="O161" s="63"/>
    </row>
    <row r="162" spans="1:15" s="3" customFormat="1" ht="12.75">
      <c r="A162" s="586"/>
      <c r="B162" s="73" t="s">
        <v>2044</v>
      </c>
      <c r="C162" s="66" t="s">
        <v>2044</v>
      </c>
      <c r="D162" s="60" t="s">
        <v>5</v>
      </c>
      <c r="E162" s="64">
        <v>400</v>
      </c>
      <c r="F162" s="64">
        <v>200</v>
      </c>
      <c r="G162" s="62">
        <v>6.3857142857142861</v>
      </c>
      <c r="H162" s="64">
        <v>1</v>
      </c>
      <c r="I162" s="77">
        <v>1184.2671105407999</v>
      </c>
      <c r="J162" s="76">
        <f>K5</f>
        <v>0</v>
      </c>
      <c r="K162" s="39">
        <f t="shared" si="9"/>
        <v>1184.2671105407999</v>
      </c>
      <c r="L162" s="289">
        <f t="shared" si="10"/>
        <v>2368.5342210815998</v>
      </c>
      <c r="M162" s="149">
        <f t="shared" si="12"/>
        <v>5921.3355527039994</v>
      </c>
      <c r="N162" s="279">
        <f t="shared" si="11"/>
        <v>2250.1075100275198</v>
      </c>
      <c r="O162" s="63"/>
    </row>
    <row r="163" spans="1:15" s="3" customFormat="1" ht="12.75">
      <c r="A163" s="586"/>
      <c r="B163" s="73" t="s">
        <v>2045</v>
      </c>
      <c r="C163" s="66" t="s">
        <v>2045</v>
      </c>
      <c r="D163" s="60" t="s">
        <v>5</v>
      </c>
      <c r="E163" s="64">
        <v>400</v>
      </c>
      <c r="F163" s="64">
        <v>200</v>
      </c>
      <c r="G163" s="62">
        <v>7.6628571428571428</v>
      </c>
      <c r="H163" s="64">
        <v>1.2</v>
      </c>
      <c r="I163" s="77">
        <v>1361.5714345728002</v>
      </c>
      <c r="J163" s="76">
        <f>K5</f>
        <v>0</v>
      </c>
      <c r="K163" s="39">
        <f t="shared" si="9"/>
        <v>1361.5714345728002</v>
      </c>
      <c r="L163" s="289">
        <f t="shared" si="10"/>
        <v>2723.1428691456003</v>
      </c>
      <c r="M163" s="149" t="s">
        <v>521</v>
      </c>
      <c r="N163" s="279">
        <f t="shared" si="11"/>
        <v>2586.9857256883201</v>
      </c>
      <c r="O163" s="63"/>
    </row>
    <row r="164" spans="1:15" s="3" customFormat="1" ht="12.75">
      <c r="A164" s="586"/>
      <c r="B164" s="73" t="s">
        <v>2046</v>
      </c>
      <c r="C164" s="66" t="s">
        <v>2046</v>
      </c>
      <c r="D164" s="60" t="s">
        <v>5</v>
      </c>
      <c r="E164" s="64">
        <v>400</v>
      </c>
      <c r="F164" s="64">
        <v>200</v>
      </c>
      <c r="G164" s="62">
        <v>9.57</v>
      </c>
      <c r="H164" s="64">
        <v>1.5</v>
      </c>
      <c r="I164" s="77">
        <v>1627.5279206207997</v>
      </c>
      <c r="J164" s="76">
        <f>K5</f>
        <v>0</v>
      </c>
      <c r="K164" s="39">
        <f t="shared" si="9"/>
        <v>1627.5279206207997</v>
      </c>
      <c r="L164" s="289">
        <f t="shared" si="10"/>
        <v>3255.0558412415994</v>
      </c>
      <c r="M164" s="149" t="s">
        <v>521</v>
      </c>
      <c r="N164" s="279">
        <f t="shared" si="11"/>
        <v>3092.3030491795193</v>
      </c>
      <c r="O164" s="63"/>
    </row>
    <row r="165" spans="1:15" s="3" customFormat="1" ht="12.75">
      <c r="A165" s="586"/>
      <c r="B165" s="73" t="s">
        <v>2047</v>
      </c>
      <c r="C165" s="66" t="s">
        <v>2047</v>
      </c>
      <c r="D165" s="60" t="s">
        <v>5</v>
      </c>
      <c r="E165" s="64">
        <v>500</v>
      </c>
      <c r="F165" s="64">
        <v>200</v>
      </c>
      <c r="G165" s="62">
        <v>7.7428571428571429</v>
      </c>
      <c r="H165" s="64">
        <v>1</v>
      </c>
      <c r="I165" s="77">
        <v>1245.5176952064</v>
      </c>
      <c r="J165" s="76">
        <f>K5</f>
        <v>0</v>
      </c>
      <c r="K165" s="39">
        <f t="shared" si="9"/>
        <v>1245.5176952064</v>
      </c>
      <c r="L165" s="289">
        <f t="shared" si="10"/>
        <v>2491.0353904128001</v>
      </c>
      <c r="M165" s="149">
        <f t="shared" si="12"/>
        <v>6227.5884760320005</v>
      </c>
      <c r="N165" s="279">
        <f t="shared" si="11"/>
        <v>2366.4836208921602</v>
      </c>
      <c r="O165" s="63"/>
    </row>
    <row r="166" spans="1:15" s="3" customFormat="1" ht="12.75">
      <c r="A166" s="586"/>
      <c r="B166" s="73" t="s">
        <v>2048</v>
      </c>
      <c r="C166" s="66" t="s">
        <v>2048</v>
      </c>
      <c r="D166" s="60" t="s">
        <v>5</v>
      </c>
      <c r="E166" s="64">
        <v>500</v>
      </c>
      <c r="F166" s="64">
        <v>200</v>
      </c>
      <c r="G166" s="62">
        <v>9.2914285714285718</v>
      </c>
      <c r="H166" s="64">
        <v>1.2</v>
      </c>
      <c r="I166" s="77">
        <v>1484.0726039039998</v>
      </c>
      <c r="J166" s="76">
        <f>K5</f>
        <v>0</v>
      </c>
      <c r="K166" s="39">
        <f t="shared" ref="K166:K225" si="13">I166*(1-J166)</f>
        <v>1484.0726039039998</v>
      </c>
      <c r="L166" s="289">
        <f t="shared" si="10"/>
        <v>2968.1452078079997</v>
      </c>
      <c r="M166" s="149" t="s">
        <v>521</v>
      </c>
      <c r="N166" s="279">
        <f t="shared" si="11"/>
        <v>2819.7379474175996</v>
      </c>
      <c r="O166" s="63"/>
    </row>
    <row r="167" spans="1:15" s="3" customFormat="1" ht="12.75">
      <c r="A167" s="586"/>
      <c r="B167" s="73" t="s">
        <v>2049</v>
      </c>
      <c r="C167" s="66" t="s">
        <v>2049</v>
      </c>
      <c r="D167" s="60" t="s">
        <v>5</v>
      </c>
      <c r="E167" s="64">
        <v>500</v>
      </c>
      <c r="F167" s="64">
        <v>200</v>
      </c>
      <c r="G167" s="62">
        <v>11.61</v>
      </c>
      <c r="H167" s="64">
        <v>1.5</v>
      </c>
      <c r="I167" s="77">
        <v>1883.8132617215999</v>
      </c>
      <c r="J167" s="76">
        <f>K5</f>
        <v>0</v>
      </c>
      <c r="K167" s="39">
        <f t="shared" si="13"/>
        <v>1883.8132617215999</v>
      </c>
      <c r="L167" s="289">
        <f t="shared" si="10"/>
        <v>3767.6265234431999</v>
      </c>
      <c r="M167" s="149" t="s">
        <v>521</v>
      </c>
      <c r="N167" s="279">
        <f t="shared" si="11"/>
        <v>3579.2451972710396</v>
      </c>
      <c r="O167" s="63"/>
    </row>
    <row r="168" spans="1:15" s="3" customFormat="1" ht="12.75">
      <c r="A168" s="586"/>
      <c r="B168" s="73" t="s">
        <v>2050</v>
      </c>
      <c r="C168" s="66" t="s">
        <v>2050</v>
      </c>
      <c r="D168" s="60" t="s">
        <v>5</v>
      </c>
      <c r="E168" s="64">
        <v>600</v>
      </c>
      <c r="F168" s="64">
        <v>200</v>
      </c>
      <c r="G168" s="62">
        <v>9.2285714285714295</v>
      </c>
      <c r="H168" s="64">
        <v>1</v>
      </c>
      <c r="I168" s="77">
        <v>1313.2157098367998</v>
      </c>
      <c r="J168" s="76">
        <f>K5</f>
        <v>0</v>
      </c>
      <c r="K168" s="39">
        <f t="shared" si="13"/>
        <v>1313.2157098367998</v>
      </c>
      <c r="L168" s="289">
        <f t="shared" si="10"/>
        <v>2626.4314196735995</v>
      </c>
      <c r="M168" s="149">
        <f t="shared" si="12"/>
        <v>6566.0785491839988</v>
      </c>
      <c r="N168" s="279">
        <f t="shared" si="11"/>
        <v>2495.1098486899195</v>
      </c>
      <c r="O168" s="63"/>
    </row>
    <row r="169" spans="1:15" s="3" customFormat="1" ht="12.75">
      <c r="A169" s="586"/>
      <c r="B169" s="73" t="s">
        <v>2051</v>
      </c>
      <c r="C169" s="66" t="s">
        <v>2051</v>
      </c>
      <c r="D169" s="60" t="s">
        <v>5</v>
      </c>
      <c r="E169" s="64">
        <v>600</v>
      </c>
      <c r="F169" s="64">
        <v>200</v>
      </c>
      <c r="G169" s="62">
        <v>11.074285714285715</v>
      </c>
      <c r="H169" s="64">
        <v>1.2</v>
      </c>
      <c r="I169" s="77">
        <v>1598.5144857791997</v>
      </c>
      <c r="J169" s="76">
        <f>K5</f>
        <v>0</v>
      </c>
      <c r="K169" s="39">
        <f t="shared" si="13"/>
        <v>1598.5144857791997</v>
      </c>
      <c r="L169" s="289">
        <f t="shared" si="10"/>
        <v>3197.0289715583995</v>
      </c>
      <c r="M169" s="149" t="s">
        <v>521</v>
      </c>
      <c r="N169" s="279">
        <f t="shared" si="11"/>
        <v>3037.1775229804794</v>
      </c>
      <c r="O169" s="63"/>
    </row>
    <row r="170" spans="1:15" s="3" customFormat="1" ht="12.75">
      <c r="A170" s="586"/>
      <c r="B170" s="73" t="s">
        <v>2052</v>
      </c>
      <c r="C170" s="66" t="s">
        <v>2052</v>
      </c>
      <c r="D170" s="60" t="s">
        <v>5</v>
      </c>
      <c r="E170" s="64">
        <v>600</v>
      </c>
      <c r="F170" s="64">
        <v>200</v>
      </c>
      <c r="G170" s="62">
        <v>13.83</v>
      </c>
      <c r="H170" s="64">
        <v>1.5</v>
      </c>
      <c r="I170" s="77">
        <v>1980.5247111935998</v>
      </c>
      <c r="J170" s="76">
        <f>K5</f>
        <v>0</v>
      </c>
      <c r="K170" s="39">
        <f t="shared" si="13"/>
        <v>1980.5247111935998</v>
      </c>
      <c r="L170" s="289">
        <f t="shared" si="10"/>
        <v>3961.0494223871997</v>
      </c>
      <c r="M170" s="149" t="s">
        <v>521</v>
      </c>
      <c r="N170" s="279">
        <f t="shared" si="11"/>
        <v>3762.9969512678394</v>
      </c>
      <c r="O170" s="63"/>
    </row>
    <row r="171" spans="1:15" s="3" customFormat="1" ht="12.75">
      <c r="A171" s="586"/>
      <c r="B171" s="74" t="s">
        <v>131</v>
      </c>
      <c r="C171" s="67" t="s">
        <v>131</v>
      </c>
      <c r="D171" s="60" t="s">
        <v>5</v>
      </c>
      <c r="E171" s="64">
        <v>600</v>
      </c>
      <c r="F171" s="64">
        <v>80</v>
      </c>
      <c r="G171" s="69">
        <v>15.125</v>
      </c>
      <c r="H171" s="64">
        <v>1.5</v>
      </c>
      <c r="I171" s="77">
        <v>1774.2069523199998</v>
      </c>
      <c r="J171" s="76">
        <f>K5</f>
        <v>0</v>
      </c>
      <c r="K171" s="39">
        <f t="shared" si="13"/>
        <v>1774.2069523199998</v>
      </c>
      <c r="L171" s="289">
        <f t="shared" si="10"/>
        <v>3548.4139046399996</v>
      </c>
      <c r="M171" s="149" t="s">
        <v>521</v>
      </c>
      <c r="N171" s="279">
        <f t="shared" si="11"/>
        <v>3370.9932094079995</v>
      </c>
      <c r="O171" s="63"/>
    </row>
    <row r="172" spans="1:15" s="3" customFormat="1" ht="12.75">
      <c r="A172" s="586"/>
      <c r="B172" s="74" t="s">
        <v>132</v>
      </c>
      <c r="C172" s="67" t="s">
        <v>132</v>
      </c>
      <c r="D172" s="60" t="s">
        <v>5</v>
      </c>
      <c r="E172" s="64">
        <v>600</v>
      </c>
      <c r="F172" s="64">
        <v>80</v>
      </c>
      <c r="G172" s="69">
        <v>12.1</v>
      </c>
      <c r="H172" s="64">
        <v>1.2</v>
      </c>
      <c r="I172" s="77">
        <v>1382.5255819583999</v>
      </c>
      <c r="J172" s="76">
        <f>K5</f>
        <v>0</v>
      </c>
      <c r="K172" s="39">
        <f t="shared" si="13"/>
        <v>1382.5255819583999</v>
      </c>
      <c r="L172" s="289">
        <f t="shared" si="10"/>
        <v>2765.0511639167999</v>
      </c>
      <c r="M172" s="149" t="s">
        <v>521</v>
      </c>
      <c r="N172" s="279">
        <f t="shared" si="11"/>
        <v>2626.7986057209596</v>
      </c>
      <c r="O172" s="63"/>
    </row>
    <row r="173" spans="1:15" s="3" customFormat="1" ht="12.75">
      <c r="A173" s="586"/>
      <c r="B173" s="74" t="s">
        <v>133</v>
      </c>
      <c r="C173" s="67" t="s">
        <v>133</v>
      </c>
      <c r="D173" s="60" t="s">
        <v>5</v>
      </c>
      <c r="E173" s="64">
        <v>600</v>
      </c>
      <c r="F173" s="64">
        <v>80</v>
      </c>
      <c r="G173" s="69">
        <v>10.09</v>
      </c>
      <c r="H173" s="64">
        <v>1</v>
      </c>
      <c r="I173" s="77">
        <v>1276.1429875392</v>
      </c>
      <c r="J173" s="76">
        <f>K5</f>
        <v>0</v>
      </c>
      <c r="K173" s="39">
        <f t="shared" si="13"/>
        <v>1276.1429875392</v>
      </c>
      <c r="L173" s="289">
        <f t="shared" si="10"/>
        <v>2552.2859750784</v>
      </c>
      <c r="M173" s="149">
        <f t="shared" si="12"/>
        <v>6380.7149376960006</v>
      </c>
      <c r="N173" s="279">
        <f t="shared" si="11"/>
        <v>2424.6716763244799</v>
      </c>
      <c r="O173" s="63"/>
    </row>
    <row r="174" spans="1:15" s="3" customFormat="1" ht="12.75">
      <c r="A174" s="586"/>
      <c r="B174" s="74" t="s">
        <v>134</v>
      </c>
      <c r="C174" s="67" t="s">
        <v>134</v>
      </c>
      <c r="D174" s="60" t="s">
        <v>5</v>
      </c>
      <c r="E174" s="64">
        <v>600</v>
      </c>
      <c r="F174" s="64">
        <v>70</v>
      </c>
      <c r="G174" s="69">
        <v>14.875</v>
      </c>
      <c r="H174" s="64">
        <v>1.5</v>
      </c>
      <c r="I174" s="77">
        <v>1740.3579450048001</v>
      </c>
      <c r="J174" s="76">
        <f>K5</f>
        <v>0</v>
      </c>
      <c r="K174" s="39">
        <f t="shared" si="13"/>
        <v>1740.3579450048001</v>
      </c>
      <c r="L174" s="289">
        <f t="shared" si="10"/>
        <v>3480.7158900096001</v>
      </c>
      <c r="M174" s="149" t="s">
        <v>521</v>
      </c>
      <c r="N174" s="279">
        <f t="shared" si="11"/>
        <v>3306.6800955091198</v>
      </c>
      <c r="O174" s="63"/>
    </row>
    <row r="175" spans="1:15" s="3" customFormat="1" ht="12.75">
      <c r="A175" s="586"/>
      <c r="B175" s="74" t="s">
        <v>135</v>
      </c>
      <c r="C175" s="67" t="s">
        <v>135</v>
      </c>
      <c r="D175" s="60" t="s">
        <v>5</v>
      </c>
      <c r="E175" s="64">
        <v>600</v>
      </c>
      <c r="F175" s="64">
        <v>70</v>
      </c>
      <c r="G175" s="69">
        <v>11.9</v>
      </c>
      <c r="H175" s="64">
        <v>1.2</v>
      </c>
      <c r="I175" s="77">
        <v>1437.3287366591999</v>
      </c>
      <c r="J175" s="76">
        <f>K5</f>
        <v>0</v>
      </c>
      <c r="K175" s="39">
        <f t="shared" si="13"/>
        <v>1437.3287366591999</v>
      </c>
      <c r="L175" s="289">
        <f t="shared" si="10"/>
        <v>2874.6574733183998</v>
      </c>
      <c r="M175" s="149" t="s">
        <v>521</v>
      </c>
      <c r="N175" s="279">
        <f t="shared" si="11"/>
        <v>2730.9245996524796</v>
      </c>
      <c r="O175" s="63"/>
    </row>
    <row r="176" spans="1:15" s="3" customFormat="1" ht="12.75">
      <c r="A176" s="586"/>
      <c r="B176" s="74" t="s">
        <v>136</v>
      </c>
      <c r="C176" s="67" t="s">
        <v>136</v>
      </c>
      <c r="D176" s="60" t="s">
        <v>5</v>
      </c>
      <c r="E176" s="64">
        <v>600</v>
      </c>
      <c r="F176" s="64">
        <v>70</v>
      </c>
      <c r="G176" s="69">
        <v>9.9</v>
      </c>
      <c r="H176" s="64">
        <v>1</v>
      </c>
      <c r="I176" s="77">
        <v>1256.8006976447996</v>
      </c>
      <c r="J176" s="76">
        <f>K5</f>
        <v>0</v>
      </c>
      <c r="K176" s="39">
        <f t="shared" si="13"/>
        <v>1256.8006976447996</v>
      </c>
      <c r="L176" s="289">
        <f t="shared" si="10"/>
        <v>2513.6013952895992</v>
      </c>
      <c r="M176" s="149">
        <f t="shared" si="12"/>
        <v>6284.0034882239979</v>
      </c>
      <c r="N176" s="279">
        <f t="shared" si="11"/>
        <v>2387.9213255251193</v>
      </c>
      <c r="O176" s="63"/>
    </row>
    <row r="177" spans="1:15" s="3" customFormat="1" ht="12.75">
      <c r="A177" s="586"/>
      <c r="B177" s="74" t="s">
        <v>137</v>
      </c>
      <c r="C177" s="67" t="s">
        <v>137</v>
      </c>
      <c r="D177" s="60" t="s">
        <v>5</v>
      </c>
      <c r="E177" s="64">
        <v>600</v>
      </c>
      <c r="F177" s="64">
        <v>60</v>
      </c>
      <c r="G177" s="69">
        <v>14.375</v>
      </c>
      <c r="H177" s="64">
        <v>1.5</v>
      </c>
      <c r="I177" s="77">
        <v>1708.1207951807999</v>
      </c>
      <c r="J177" s="76">
        <f>K5</f>
        <v>0</v>
      </c>
      <c r="K177" s="39">
        <f t="shared" si="13"/>
        <v>1708.1207951807999</v>
      </c>
      <c r="L177" s="289">
        <f t="shared" si="10"/>
        <v>3416.2415903615997</v>
      </c>
      <c r="M177" s="149" t="s">
        <v>521</v>
      </c>
      <c r="N177" s="279">
        <f t="shared" si="11"/>
        <v>3245.4295108435194</v>
      </c>
      <c r="O177" s="63"/>
    </row>
    <row r="178" spans="1:15" s="3" customFormat="1" ht="12.75">
      <c r="A178" s="586"/>
      <c r="B178" s="74" t="s">
        <v>138</v>
      </c>
      <c r="C178" s="67" t="s">
        <v>138</v>
      </c>
      <c r="D178" s="60" t="s">
        <v>5</v>
      </c>
      <c r="E178" s="64">
        <v>600</v>
      </c>
      <c r="F178" s="64">
        <v>60</v>
      </c>
      <c r="G178" s="69">
        <v>11.5</v>
      </c>
      <c r="H178" s="64">
        <v>1.2</v>
      </c>
      <c r="I178" s="77">
        <v>1316.4394248191998</v>
      </c>
      <c r="J178" s="76">
        <f>K5</f>
        <v>0</v>
      </c>
      <c r="K178" s="39">
        <f t="shared" si="13"/>
        <v>1316.4394248191998</v>
      </c>
      <c r="L178" s="289">
        <f t="shared" si="10"/>
        <v>2632.8788496383995</v>
      </c>
      <c r="M178" s="149" t="s">
        <v>521</v>
      </c>
      <c r="N178" s="279">
        <f t="shared" si="11"/>
        <v>2501.2349071564795</v>
      </c>
      <c r="O178" s="63"/>
    </row>
    <row r="179" spans="1:15" s="3" customFormat="1" ht="12.75">
      <c r="A179" s="586"/>
      <c r="B179" s="74" t="s">
        <v>139</v>
      </c>
      <c r="C179" s="67" t="s">
        <v>139</v>
      </c>
      <c r="D179" s="60" t="s">
        <v>5</v>
      </c>
      <c r="E179" s="64">
        <v>600</v>
      </c>
      <c r="F179" s="64">
        <v>60</v>
      </c>
      <c r="G179" s="69">
        <v>9.65</v>
      </c>
      <c r="H179" s="64">
        <v>1</v>
      </c>
      <c r="I179" s="77">
        <v>1235.8465502591998</v>
      </c>
      <c r="J179" s="76">
        <f>K5</f>
        <v>0</v>
      </c>
      <c r="K179" s="39">
        <f t="shared" si="13"/>
        <v>1235.8465502591998</v>
      </c>
      <c r="L179" s="289">
        <f t="shared" si="10"/>
        <v>2471.6931005183997</v>
      </c>
      <c r="M179" s="149">
        <f t="shared" si="12"/>
        <v>6179.2327512959992</v>
      </c>
      <c r="N179" s="279">
        <f t="shared" si="11"/>
        <v>2348.1084454924794</v>
      </c>
      <c r="O179" s="63"/>
    </row>
    <row r="180" spans="1:15" s="3" customFormat="1" ht="12.75">
      <c r="A180" s="586"/>
      <c r="B180" s="74" t="s">
        <v>140</v>
      </c>
      <c r="C180" s="67" t="s">
        <v>140</v>
      </c>
      <c r="D180" s="60" t="s">
        <v>5</v>
      </c>
      <c r="E180" s="64">
        <v>600</v>
      </c>
      <c r="F180" s="64">
        <v>50</v>
      </c>
      <c r="G180" s="69">
        <v>14.25</v>
      </c>
      <c r="H180" s="64">
        <v>1.5</v>
      </c>
      <c r="I180" s="77">
        <v>1625.9160631295997</v>
      </c>
      <c r="J180" s="76">
        <f>K5</f>
        <v>0</v>
      </c>
      <c r="K180" s="39">
        <f t="shared" si="13"/>
        <v>1625.9160631295997</v>
      </c>
      <c r="L180" s="289">
        <f t="shared" si="10"/>
        <v>3251.8321262591994</v>
      </c>
      <c r="M180" s="149" t="s">
        <v>521</v>
      </c>
      <c r="N180" s="279">
        <f t="shared" si="11"/>
        <v>3089.2405199462391</v>
      </c>
      <c r="O180" s="63"/>
    </row>
    <row r="181" spans="1:15" s="3" customFormat="1" ht="12.75">
      <c r="A181" s="586"/>
      <c r="B181" s="74" t="s">
        <v>141</v>
      </c>
      <c r="C181" s="67" t="s">
        <v>141</v>
      </c>
      <c r="D181" s="60" t="s">
        <v>5</v>
      </c>
      <c r="E181" s="64">
        <v>600</v>
      </c>
      <c r="F181" s="64">
        <v>50</v>
      </c>
      <c r="G181" s="69">
        <v>11.4</v>
      </c>
      <c r="H181" s="64">
        <v>1.2</v>
      </c>
      <c r="I181" s="77">
        <v>1284.2022749951998</v>
      </c>
      <c r="J181" s="76">
        <f>K5</f>
        <v>0</v>
      </c>
      <c r="K181" s="39">
        <f t="shared" si="13"/>
        <v>1284.2022749951998</v>
      </c>
      <c r="L181" s="289">
        <f t="shared" si="10"/>
        <v>2568.4045499903996</v>
      </c>
      <c r="M181" s="149" t="s">
        <v>521</v>
      </c>
      <c r="N181" s="279">
        <f t="shared" si="11"/>
        <v>2439.9843224908795</v>
      </c>
      <c r="O181" s="63"/>
    </row>
    <row r="182" spans="1:15" s="3" customFormat="1" ht="12.75">
      <c r="A182" s="586"/>
      <c r="B182" s="74" t="s">
        <v>142</v>
      </c>
      <c r="C182" s="67" t="s">
        <v>142</v>
      </c>
      <c r="D182" s="60" t="s">
        <v>5</v>
      </c>
      <c r="E182" s="64">
        <v>600</v>
      </c>
      <c r="F182" s="64">
        <v>50</v>
      </c>
      <c r="G182" s="69">
        <v>9.5</v>
      </c>
      <c r="H182" s="64">
        <v>1</v>
      </c>
      <c r="I182" s="77">
        <v>1213.2805453823999</v>
      </c>
      <c r="J182" s="76">
        <f>K5</f>
        <v>0</v>
      </c>
      <c r="K182" s="39">
        <f t="shared" si="13"/>
        <v>1213.2805453823999</v>
      </c>
      <c r="L182" s="289">
        <f t="shared" si="10"/>
        <v>2426.5610907647997</v>
      </c>
      <c r="M182" s="149">
        <f t="shared" si="12"/>
        <v>6066.4027269119997</v>
      </c>
      <c r="N182" s="279">
        <f t="shared" si="11"/>
        <v>2305.2330362265598</v>
      </c>
      <c r="O182" s="63"/>
    </row>
    <row r="183" spans="1:15" s="3" customFormat="1" ht="12.75">
      <c r="A183" s="586"/>
      <c r="B183" s="74" t="s">
        <v>143</v>
      </c>
      <c r="C183" s="67" t="s">
        <v>143</v>
      </c>
      <c r="D183" s="60" t="s">
        <v>5</v>
      </c>
      <c r="E183" s="64">
        <v>600</v>
      </c>
      <c r="F183" s="64">
        <v>200</v>
      </c>
      <c r="G183" s="69">
        <v>18.625</v>
      </c>
      <c r="H183" s="64">
        <v>1.5</v>
      </c>
      <c r="I183" s="77">
        <v>2080.459875648</v>
      </c>
      <c r="J183" s="76">
        <f>K5</f>
        <v>0</v>
      </c>
      <c r="K183" s="39">
        <f t="shared" si="13"/>
        <v>2080.459875648</v>
      </c>
      <c r="L183" s="289">
        <f t="shared" si="10"/>
        <v>4160.919751296</v>
      </c>
      <c r="M183" s="149" t="s">
        <v>521</v>
      </c>
      <c r="N183" s="279">
        <f t="shared" si="11"/>
        <v>3952.8737637311997</v>
      </c>
      <c r="O183" s="63"/>
    </row>
    <row r="184" spans="1:15" s="3" customFormat="1" ht="12.75">
      <c r="A184" s="586"/>
      <c r="B184" s="74" t="s">
        <v>144</v>
      </c>
      <c r="C184" s="67" t="s">
        <v>144</v>
      </c>
      <c r="D184" s="60" t="s">
        <v>5</v>
      </c>
      <c r="E184" s="64">
        <v>600</v>
      </c>
      <c r="F184" s="64">
        <v>200</v>
      </c>
      <c r="G184" s="69">
        <v>14.9</v>
      </c>
      <c r="H184" s="64">
        <v>1.2</v>
      </c>
      <c r="I184" s="77">
        <v>1653.3176404799999</v>
      </c>
      <c r="J184" s="76">
        <f>K5</f>
        <v>0</v>
      </c>
      <c r="K184" s="39">
        <f t="shared" si="13"/>
        <v>1653.3176404799999</v>
      </c>
      <c r="L184" s="289">
        <f t="shared" si="10"/>
        <v>3306.6352809599998</v>
      </c>
      <c r="M184" s="149" t="s">
        <v>521</v>
      </c>
      <c r="N184" s="279">
        <f t="shared" si="11"/>
        <v>3141.3035169119998</v>
      </c>
      <c r="O184" s="63"/>
    </row>
    <row r="185" spans="1:15" s="3" customFormat="1" ht="12.75">
      <c r="A185" s="586"/>
      <c r="B185" s="74" t="s">
        <v>145</v>
      </c>
      <c r="C185" s="67" t="s">
        <v>145</v>
      </c>
      <c r="D185" s="60" t="s">
        <v>5</v>
      </c>
      <c r="E185" s="64">
        <v>600</v>
      </c>
      <c r="F185" s="64">
        <v>200</v>
      </c>
      <c r="G185" s="69">
        <v>12.41</v>
      </c>
      <c r="H185" s="64">
        <v>1</v>
      </c>
      <c r="I185" s="77">
        <v>1434.1050216767999</v>
      </c>
      <c r="J185" s="76">
        <f>K5</f>
        <v>0</v>
      </c>
      <c r="K185" s="39">
        <f t="shared" si="13"/>
        <v>1434.1050216767999</v>
      </c>
      <c r="L185" s="289">
        <f t="shared" si="10"/>
        <v>2868.2100433535998</v>
      </c>
      <c r="M185" s="149">
        <f t="shared" si="12"/>
        <v>7170.5251083839994</v>
      </c>
      <c r="N185" s="279">
        <f t="shared" si="11"/>
        <v>2724.7995411859197</v>
      </c>
      <c r="O185" s="63"/>
    </row>
    <row r="186" spans="1:15" s="3" customFormat="1" ht="12.75">
      <c r="A186" s="586"/>
      <c r="B186" s="74" t="s">
        <v>146</v>
      </c>
      <c r="C186" s="67" t="s">
        <v>146</v>
      </c>
      <c r="D186" s="60" t="s">
        <v>5</v>
      </c>
      <c r="E186" s="64">
        <v>600</v>
      </c>
      <c r="F186" s="64">
        <v>150</v>
      </c>
      <c r="G186" s="69">
        <v>17.162500000000001</v>
      </c>
      <c r="H186" s="64">
        <v>1.5</v>
      </c>
      <c r="I186" s="77">
        <v>2028.8804359295998</v>
      </c>
      <c r="J186" s="76">
        <f>K5</f>
        <v>0</v>
      </c>
      <c r="K186" s="39">
        <f t="shared" si="13"/>
        <v>2028.8804359295998</v>
      </c>
      <c r="L186" s="289">
        <f t="shared" si="10"/>
        <v>4057.7608718591996</v>
      </c>
      <c r="M186" s="149" t="s">
        <v>521</v>
      </c>
      <c r="N186" s="279">
        <f t="shared" si="11"/>
        <v>3854.8728282662396</v>
      </c>
      <c r="O186" s="63"/>
    </row>
    <row r="187" spans="1:15" s="3" customFormat="1" ht="12.75">
      <c r="A187" s="586"/>
      <c r="B187" s="74" t="s">
        <v>147</v>
      </c>
      <c r="C187" s="67" t="s">
        <v>147</v>
      </c>
      <c r="D187" s="60" t="s">
        <v>5</v>
      </c>
      <c r="E187" s="64">
        <v>600</v>
      </c>
      <c r="F187" s="64">
        <v>150</v>
      </c>
      <c r="G187" s="69">
        <v>13.73</v>
      </c>
      <c r="H187" s="64">
        <v>1.2</v>
      </c>
      <c r="I187" s="77">
        <v>1529.2046136576</v>
      </c>
      <c r="J187" s="76">
        <f>K5</f>
        <v>0</v>
      </c>
      <c r="K187" s="39">
        <f t="shared" si="13"/>
        <v>1529.2046136576</v>
      </c>
      <c r="L187" s="289">
        <f t="shared" si="10"/>
        <v>3058.4092273152</v>
      </c>
      <c r="M187" s="149" t="s">
        <v>521</v>
      </c>
      <c r="N187" s="279">
        <f t="shared" si="11"/>
        <v>2905.4887659494398</v>
      </c>
      <c r="O187" s="63"/>
    </row>
    <row r="188" spans="1:15" s="3" customFormat="1" ht="12.75">
      <c r="A188" s="586"/>
      <c r="B188" s="74" t="s">
        <v>148</v>
      </c>
      <c r="C188" s="67" t="s">
        <v>148</v>
      </c>
      <c r="D188" s="60" t="s">
        <v>5</v>
      </c>
      <c r="E188" s="64">
        <v>600</v>
      </c>
      <c r="F188" s="64">
        <v>150</v>
      </c>
      <c r="G188" s="69">
        <v>11.44</v>
      </c>
      <c r="H188" s="64">
        <v>1</v>
      </c>
      <c r="I188" s="77">
        <v>1387.3611544319999</v>
      </c>
      <c r="J188" s="76">
        <f>K5</f>
        <v>0</v>
      </c>
      <c r="K188" s="39">
        <f t="shared" si="13"/>
        <v>1387.3611544319999</v>
      </c>
      <c r="L188" s="289">
        <f t="shared" si="10"/>
        <v>2774.7223088639998</v>
      </c>
      <c r="M188" s="149">
        <f t="shared" si="12"/>
        <v>6936.8057721599998</v>
      </c>
      <c r="N188" s="279">
        <f t="shared" si="11"/>
        <v>2635.9861934207997</v>
      </c>
      <c r="O188" s="63"/>
    </row>
    <row r="189" spans="1:15" s="3" customFormat="1" ht="12.75">
      <c r="A189" s="586"/>
      <c r="B189" s="74" t="s">
        <v>149</v>
      </c>
      <c r="C189" s="67" t="s">
        <v>149</v>
      </c>
      <c r="D189" s="60" t="s">
        <v>5</v>
      </c>
      <c r="E189" s="64">
        <v>600</v>
      </c>
      <c r="F189" s="64">
        <v>100</v>
      </c>
      <c r="G189" s="69">
        <v>15.7125</v>
      </c>
      <c r="H189" s="64">
        <v>1.5</v>
      </c>
      <c r="I189" s="77">
        <v>1845.1286819328</v>
      </c>
      <c r="J189" s="76">
        <f>K5</f>
        <v>0</v>
      </c>
      <c r="K189" s="39">
        <f t="shared" si="13"/>
        <v>1845.1286819328</v>
      </c>
      <c r="L189" s="289">
        <f t="shared" si="10"/>
        <v>3690.2573638655999</v>
      </c>
      <c r="M189" s="149" t="s">
        <v>521</v>
      </c>
      <c r="N189" s="279">
        <f t="shared" si="11"/>
        <v>3505.7444956723198</v>
      </c>
      <c r="O189" s="63"/>
    </row>
    <row r="190" spans="1:15" s="3" customFormat="1" ht="12.75">
      <c r="A190" s="586"/>
      <c r="B190" s="74" t="s">
        <v>150</v>
      </c>
      <c r="C190" s="67" t="s">
        <v>150</v>
      </c>
      <c r="D190" s="60" t="s">
        <v>5</v>
      </c>
      <c r="E190" s="64">
        <v>600</v>
      </c>
      <c r="F190" s="64">
        <v>100</v>
      </c>
      <c r="G190" s="69">
        <v>12.57</v>
      </c>
      <c r="H190" s="64">
        <v>1.2</v>
      </c>
      <c r="I190" s="77">
        <v>1450.2235965887999</v>
      </c>
      <c r="J190" s="76">
        <f>K5</f>
        <v>0</v>
      </c>
      <c r="K190" s="39">
        <f t="shared" si="13"/>
        <v>1450.2235965887999</v>
      </c>
      <c r="L190" s="289">
        <f t="shared" si="10"/>
        <v>2900.4471931775997</v>
      </c>
      <c r="M190" s="149" t="s">
        <v>521</v>
      </c>
      <c r="N190" s="279">
        <f t="shared" si="11"/>
        <v>2755.4248335187194</v>
      </c>
      <c r="O190" s="63"/>
    </row>
    <row r="191" spans="1:15" s="3" customFormat="1" ht="12.75">
      <c r="A191" s="586"/>
      <c r="B191" s="74" t="s">
        <v>151</v>
      </c>
      <c r="C191" s="67" t="s">
        <v>151</v>
      </c>
      <c r="D191" s="60" t="s">
        <v>5</v>
      </c>
      <c r="E191" s="64">
        <v>600</v>
      </c>
      <c r="F191" s="64">
        <v>100</v>
      </c>
      <c r="G191" s="69">
        <v>10.47</v>
      </c>
      <c r="H191" s="64">
        <v>1</v>
      </c>
      <c r="I191" s="77">
        <v>1322.886854784</v>
      </c>
      <c r="J191" s="76">
        <f>K5</f>
        <v>0</v>
      </c>
      <c r="K191" s="39">
        <f t="shared" si="13"/>
        <v>1322.886854784</v>
      </c>
      <c r="L191" s="289">
        <f t="shared" si="10"/>
        <v>2645.773709568</v>
      </c>
      <c r="M191" s="149">
        <f t="shared" si="12"/>
        <v>6614.4342739200001</v>
      </c>
      <c r="N191" s="279">
        <f t="shared" si="11"/>
        <v>2513.4850240895998</v>
      </c>
      <c r="O191" s="63"/>
    </row>
    <row r="192" spans="1:15" s="3" customFormat="1" ht="12.75">
      <c r="A192" s="586"/>
      <c r="B192" s="74" t="s">
        <v>152</v>
      </c>
      <c r="C192" s="67" t="s">
        <v>152</v>
      </c>
      <c r="D192" s="60" t="s">
        <v>5</v>
      </c>
      <c r="E192" s="64">
        <v>50</v>
      </c>
      <c r="F192" s="64">
        <v>50</v>
      </c>
      <c r="G192" s="69">
        <v>2.875</v>
      </c>
      <c r="H192" s="64">
        <v>1.5</v>
      </c>
      <c r="I192" s="77">
        <v>716.82843809279973</v>
      </c>
      <c r="J192" s="76">
        <f>K5</f>
        <v>0</v>
      </c>
      <c r="K192" s="39">
        <f t="shared" si="13"/>
        <v>716.82843809279973</v>
      </c>
      <c r="L192" s="289">
        <f t="shared" si="10"/>
        <v>1433.6568761855995</v>
      </c>
      <c r="M192" s="149" t="s">
        <v>521</v>
      </c>
      <c r="N192" s="279">
        <f t="shared" si="11"/>
        <v>1361.9740323763194</v>
      </c>
      <c r="O192" s="63"/>
    </row>
    <row r="193" spans="1:15" s="3" customFormat="1" ht="12.75">
      <c r="A193" s="586"/>
      <c r="B193" s="74" t="s">
        <v>153</v>
      </c>
      <c r="C193" s="67" t="s">
        <v>153</v>
      </c>
      <c r="D193" s="60" t="s">
        <v>5</v>
      </c>
      <c r="E193" s="64">
        <v>50</v>
      </c>
      <c r="F193" s="64">
        <v>50</v>
      </c>
      <c r="G193" s="69">
        <v>2.2999999999999998</v>
      </c>
      <c r="H193" s="64">
        <v>1.2</v>
      </c>
      <c r="I193" s="77">
        <v>649.13042346240013</v>
      </c>
      <c r="J193" s="76">
        <f>K5</f>
        <v>0</v>
      </c>
      <c r="K193" s="39">
        <f t="shared" si="13"/>
        <v>649.13042346240013</v>
      </c>
      <c r="L193" s="289">
        <f t="shared" si="10"/>
        <v>1298.2608469248003</v>
      </c>
      <c r="M193" s="149" t="s">
        <v>521</v>
      </c>
      <c r="N193" s="279">
        <f t="shared" si="11"/>
        <v>1233.3478045785603</v>
      </c>
      <c r="O193" s="63"/>
    </row>
    <row r="194" spans="1:15" s="3" customFormat="1" ht="12.75">
      <c r="A194" s="586"/>
      <c r="B194" s="74" t="s">
        <v>154</v>
      </c>
      <c r="C194" s="67" t="s">
        <v>154</v>
      </c>
      <c r="D194" s="60" t="s">
        <v>5</v>
      </c>
      <c r="E194" s="64">
        <v>50</v>
      </c>
      <c r="F194" s="64">
        <v>50</v>
      </c>
      <c r="G194" s="69">
        <v>1.91</v>
      </c>
      <c r="H194" s="64">
        <v>1</v>
      </c>
      <c r="I194" s="77">
        <v>600.77469872639983</v>
      </c>
      <c r="J194" s="76">
        <f>K5</f>
        <v>0</v>
      </c>
      <c r="K194" s="39">
        <f t="shared" si="13"/>
        <v>600.77469872639983</v>
      </c>
      <c r="L194" s="289">
        <f t="shared" si="10"/>
        <v>1201.5493974527997</v>
      </c>
      <c r="M194" s="149">
        <f t="shared" si="12"/>
        <v>3003.8734936319993</v>
      </c>
      <c r="N194" s="279">
        <f t="shared" si="11"/>
        <v>1141.4719275801597</v>
      </c>
      <c r="O194" s="63"/>
    </row>
    <row r="195" spans="1:15" s="3" customFormat="1" ht="12.75">
      <c r="A195" s="586"/>
      <c r="B195" s="74" t="s">
        <v>155</v>
      </c>
      <c r="C195" s="67" t="s">
        <v>155</v>
      </c>
      <c r="D195" s="60" t="s">
        <v>5</v>
      </c>
      <c r="E195" s="64">
        <v>50</v>
      </c>
      <c r="F195" s="64">
        <v>50</v>
      </c>
      <c r="G195" s="69">
        <v>1.34</v>
      </c>
      <c r="H195" s="64">
        <v>0.7</v>
      </c>
      <c r="I195" s="77">
        <v>537.91225656959989</v>
      </c>
      <c r="J195" s="76">
        <f>K5</f>
        <v>0</v>
      </c>
      <c r="K195" s="39">
        <f t="shared" si="13"/>
        <v>537.91225656959989</v>
      </c>
      <c r="L195" s="289" t="s">
        <v>521</v>
      </c>
      <c r="M195" s="149">
        <f t="shared" si="12"/>
        <v>2689.5612828479993</v>
      </c>
      <c r="N195" s="279">
        <f t="shared" si="11"/>
        <v>1022.0332874822398</v>
      </c>
      <c r="O195" s="63"/>
    </row>
    <row r="196" spans="1:15" s="3" customFormat="1" ht="12.75">
      <c r="A196" s="586"/>
      <c r="B196" s="74" t="s">
        <v>156</v>
      </c>
      <c r="C196" s="67" t="s">
        <v>156</v>
      </c>
      <c r="D196" s="60" t="s">
        <v>5</v>
      </c>
      <c r="E196" s="64">
        <v>500</v>
      </c>
      <c r="F196" s="64">
        <v>80</v>
      </c>
      <c r="G196" s="69">
        <v>12.375</v>
      </c>
      <c r="H196" s="64">
        <v>1.5</v>
      </c>
      <c r="I196" s="77">
        <v>1614.6330606911997</v>
      </c>
      <c r="J196" s="76">
        <f>K5</f>
        <v>0</v>
      </c>
      <c r="K196" s="39">
        <f t="shared" si="13"/>
        <v>1614.6330606911997</v>
      </c>
      <c r="L196" s="289">
        <f t="shared" si="10"/>
        <v>3229.2661213823994</v>
      </c>
      <c r="M196" s="149" t="s">
        <v>521</v>
      </c>
      <c r="N196" s="279">
        <f t="shared" si="11"/>
        <v>3067.8028153132791</v>
      </c>
      <c r="O196" s="63"/>
    </row>
    <row r="197" spans="1:15" s="3" customFormat="1" ht="12.75">
      <c r="A197" s="586"/>
      <c r="B197" s="74" t="s">
        <v>157</v>
      </c>
      <c r="C197" s="67" t="s">
        <v>157</v>
      </c>
      <c r="D197" s="60" t="s">
        <v>5</v>
      </c>
      <c r="E197" s="64">
        <v>500</v>
      </c>
      <c r="F197" s="64">
        <v>80</v>
      </c>
      <c r="G197" s="69">
        <v>9.9</v>
      </c>
      <c r="H197" s="64">
        <v>1.2</v>
      </c>
      <c r="I197" s="77">
        <v>1343.8410021696</v>
      </c>
      <c r="J197" s="76">
        <f>K5</f>
        <v>0</v>
      </c>
      <c r="K197" s="39">
        <f t="shared" si="13"/>
        <v>1343.8410021696</v>
      </c>
      <c r="L197" s="289">
        <f t="shared" si="10"/>
        <v>2687.6820043391999</v>
      </c>
      <c r="M197" s="149" t="s">
        <v>521</v>
      </c>
      <c r="N197" s="279">
        <f t="shared" si="11"/>
        <v>2553.2979041222397</v>
      </c>
      <c r="O197" s="63"/>
    </row>
    <row r="198" spans="1:15" s="3" customFormat="1" ht="12.75">
      <c r="A198" s="586"/>
      <c r="B198" s="74" t="s">
        <v>158</v>
      </c>
      <c r="C198" s="67" t="s">
        <v>158</v>
      </c>
      <c r="D198" s="60" t="s">
        <v>5</v>
      </c>
      <c r="E198" s="64">
        <v>500</v>
      </c>
      <c r="F198" s="64">
        <v>80</v>
      </c>
      <c r="G198" s="69">
        <v>8.33</v>
      </c>
      <c r="H198" s="64">
        <v>1</v>
      </c>
      <c r="I198" s="77">
        <v>1177.8196805759999</v>
      </c>
      <c r="J198" s="76">
        <f>K5</f>
        <v>0</v>
      </c>
      <c r="K198" s="39">
        <f t="shared" si="13"/>
        <v>1177.8196805759999</v>
      </c>
      <c r="L198" s="289">
        <f t="shared" si="10"/>
        <v>2355.6393611519998</v>
      </c>
      <c r="M198" s="149">
        <f t="shared" si="12"/>
        <v>5889.0984028799994</v>
      </c>
      <c r="N198" s="279">
        <f t="shared" si="11"/>
        <v>2237.8573930943999</v>
      </c>
      <c r="O198" s="63"/>
    </row>
    <row r="199" spans="1:15" s="3" customFormat="1" ht="12.75">
      <c r="A199" s="586"/>
      <c r="B199" s="74" t="s">
        <v>159</v>
      </c>
      <c r="C199" s="67" t="s">
        <v>159</v>
      </c>
      <c r="D199" s="60" t="s">
        <v>5</v>
      </c>
      <c r="E199" s="64">
        <v>500</v>
      </c>
      <c r="F199" s="64">
        <v>70</v>
      </c>
      <c r="G199" s="69">
        <v>12.25</v>
      </c>
      <c r="H199" s="64">
        <v>1.5</v>
      </c>
      <c r="I199" s="77">
        <v>1580.784053376</v>
      </c>
      <c r="J199" s="76">
        <f>K5</f>
        <v>0</v>
      </c>
      <c r="K199" s="39">
        <f t="shared" si="13"/>
        <v>1580.784053376</v>
      </c>
      <c r="L199" s="289">
        <f t="shared" si="10"/>
        <v>3161.5681067519999</v>
      </c>
      <c r="M199" s="149" t="s">
        <v>521</v>
      </c>
      <c r="N199" s="279">
        <f t="shared" si="11"/>
        <v>3003.4897014143999</v>
      </c>
      <c r="O199" s="63"/>
    </row>
    <row r="200" spans="1:15" s="3" customFormat="1" ht="12.75">
      <c r="A200" s="586"/>
      <c r="B200" s="74" t="s">
        <v>160</v>
      </c>
      <c r="C200" s="67" t="s">
        <v>160</v>
      </c>
      <c r="D200" s="60" t="s">
        <v>5</v>
      </c>
      <c r="E200" s="64">
        <v>500</v>
      </c>
      <c r="F200" s="64">
        <v>70</v>
      </c>
      <c r="G200" s="69">
        <v>9.8000000000000007</v>
      </c>
      <c r="H200" s="64">
        <v>1.2</v>
      </c>
      <c r="I200" s="77">
        <v>1314.827567328</v>
      </c>
      <c r="J200" s="76">
        <f>K5</f>
        <v>0</v>
      </c>
      <c r="K200" s="39">
        <f t="shared" si="13"/>
        <v>1314.827567328</v>
      </c>
      <c r="L200" s="289">
        <f t="shared" ref="L200:L263" si="14">K200*2</f>
        <v>2629.655134656</v>
      </c>
      <c r="M200" s="149" t="s">
        <v>521</v>
      </c>
      <c r="N200" s="279">
        <f t="shared" ref="N200:N263" si="15">K200*1.9</f>
        <v>2498.1723779231997</v>
      </c>
      <c r="O200" s="63"/>
    </row>
    <row r="201" spans="1:15" s="3" customFormat="1" ht="12.75">
      <c r="A201" s="586"/>
      <c r="B201" s="74" t="s">
        <v>161</v>
      </c>
      <c r="C201" s="67" t="s">
        <v>161</v>
      </c>
      <c r="D201" s="60" t="s">
        <v>5</v>
      </c>
      <c r="E201" s="64">
        <v>500</v>
      </c>
      <c r="F201" s="64">
        <v>70</v>
      </c>
      <c r="G201" s="69">
        <v>8.1999999999999993</v>
      </c>
      <c r="H201" s="64">
        <v>1</v>
      </c>
      <c r="I201" s="77">
        <v>1155.2536756991999</v>
      </c>
      <c r="J201" s="76">
        <f>K5</f>
        <v>0</v>
      </c>
      <c r="K201" s="39">
        <f t="shared" si="13"/>
        <v>1155.2536756991999</v>
      </c>
      <c r="L201" s="289">
        <f t="shared" si="14"/>
        <v>2310.5073513983998</v>
      </c>
      <c r="M201" s="149">
        <f t="shared" ref="M201:M261" si="16">K201*5</f>
        <v>5776.2683784959991</v>
      </c>
      <c r="N201" s="279">
        <f t="shared" si="15"/>
        <v>2194.9819838284798</v>
      </c>
      <c r="O201" s="63"/>
    </row>
    <row r="202" spans="1:15" s="3" customFormat="1" ht="12.75">
      <c r="A202" s="586"/>
      <c r="B202" s="74" t="s">
        <v>162</v>
      </c>
      <c r="C202" s="67" t="s">
        <v>162</v>
      </c>
      <c r="D202" s="60" t="s">
        <v>5</v>
      </c>
      <c r="E202" s="64">
        <v>500</v>
      </c>
      <c r="F202" s="64">
        <v>60</v>
      </c>
      <c r="G202" s="69">
        <v>11.8125</v>
      </c>
      <c r="H202" s="64">
        <v>1.5</v>
      </c>
      <c r="I202" s="77">
        <v>1543.7113310784</v>
      </c>
      <c r="J202" s="76">
        <f>K5</f>
        <v>0</v>
      </c>
      <c r="K202" s="39">
        <f t="shared" si="13"/>
        <v>1543.7113310784</v>
      </c>
      <c r="L202" s="289">
        <f t="shared" si="14"/>
        <v>3087.4226621568</v>
      </c>
      <c r="M202" s="149" t="s">
        <v>521</v>
      </c>
      <c r="N202" s="279">
        <f t="shared" si="15"/>
        <v>2933.0515290489598</v>
      </c>
      <c r="O202" s="63"/>
    </row>
    <row r="203" spans="1:15" s="3" customFormat="1" ht="12.75">
      <c r="A203" s="586"/>
      <c r="B203" s="74" t="s">
        <v>163</v>
      </c>
      <c r="C203" s="67" t="s">
        <v>163</v>
      </c>
      <c r="D203" s="60" t="s">
        <v>5</v>
      </c>
      <c r="E203" s="64">
        <v>500</v>
      </c>
      <c r="F203" s="64">
        <v>60</v>
      </c>
      <c r="G203" s="69">
        <v>9.4499999999999993</v>
      </c>
      <c r="H203" s="64">
        <v>1.2</v>
      </c>
      <c r="I203" s="77">
        <v>1290.64970496</v>
      </c>
      <c r="J203" s="76">
        <f>K5</f>
        <v>0</v>
      </c>
      <c r="K203" s="39">
        <f t="shared" si="13"/>
        <v>1290.64970496</v>
      </c>
      <c r="L203" s="289">
        <f t="shared" si="14"/>
        <v>2581.29940992</v>
      </c>
      <c r="M203" s="149" t="s">
        <v>521</v>
      </c>
      <c r="N203" s="279">
        <f t="shared" si="15"/>
        <v>2452.2344394239999</v>
      </c>
      <c r="O203" s="63"/>
    </row>
    <row r="204" spans="1:15" s="3" customFormat="1" ht="12.75">
      <c r="A204" s="586"/>
      <c r="B204" s="74" t="s">
        <v>164</v>
      </c>
      <c r="C204" s="67" t="s">
        <v>164</v>
      </c>
      <c r="D204" s="60" t="s">
        <v>5</v>
      </c>
      <c r="E204" s="64">
        <v>500</v>
      </c>
      <c r="F204" s="64">
        <v>60</v>
      </c>
      <c r="G204" s="69">
        <v>7.9</v>
      </c>
      <c r="H204" s="64">
        <v>1</v>
      </c>
      <c r="I204" s="77">
        <v>1134.2995283135999</v>
      </c>
      <c r="J204" s="76">
        <f>K5</f>
        <v>0</v>
      </c>
      <c r="K204" s="39">
        <f t="shared" si="13"/>
        <v>1134.2995283135999</v>
      </c>
      <c r="L204" s="289">
        <f t="shared" si="14"/>
        <v>2268.5990566271998</v>
      </c>
      <c r="M204" s="149">
        <f t="shared" si="16"/>
        <v>5671.4976415679994</v>
      </c>
      <c r="N204" s="279">
        <f t="shared" si="15"/>
        <v>2155.1691037958399</v>
      </c>
      <c r="O204" s="63"/>
    </row>
    <row r="205" spans="1:15" s="3" customFormat="1" ht="12.75">
      <c r="A205" s="586"/>
      <c r="B205" s="74" t="s">
        <v>165</v>
      </c>
      <c r="C205" s="67" t="s">
        <v>165</v>
      </c>
      <c r="D205" s="60" t="s">
        <v>5</v>
      </c>
      <c r="E205" s="64">
        <v>500</v>
      </c>
      <c r="F205" s="64">
        <v>50</v>
      </c>
      <c r="G205" s="69">
        <v>11.6625</v>
      </c>
      <c r="H205" s="64">
        <v>1.5</v>
      </c>
      <c r="I205" s="77">
        <v>1509.8623237631998</v>
      </c>
      <c r="J205" s="76">
        <f>K5</f>
        <v>0</v>
      </c>
      <c r="K205" s="39">
        <f t="shared" si="13"/>
        <v>1509.8623237631998</v>
      </c>
      <c r="L205" s="289">
        <f t="shared" si="14"/>
        <v>3019.7246475263996</v>
      </c>
      <c r="M205" s="149" t="s">
        <v>521</v>
      </c>
      <c r="N205" s="279">
        <f t="shared" si="15"/>
        <v>2868.7384151500796</v>
      </c>
      <c r="O205" s="63"/>
    </row>
    <row r="206" spans="1:15" s="3" customFormat="1" ht="12.75">
      <c r="A206" s="586"/>
      <c r="B206" s="74" t="s">
        <v>166</v>
      </c>
      <c r="C206" s="67" t="s">
        <v>166</v>
      </c>
      <c r="D206" s="60" t="s">
        <v>5</v>
      </c>
      <c r="E206" s="64">
        <v>500</v>
      </c>
      <c r="F206" s="64">
        <v>50</v>
      </c>
      <c r="G206" s="69">
        <v>9.33</v>
      </c>
      <c r="H206" s="64">
        <v>1.2</v>
      </c>
      <c r="I206" s="77">
        <v>1266.471842592</v>
      </c>
      <c r="J206" s="76">
        <f>K5</f>
        <v>0</v>
      </c>
      <c r="K206" s="39">
        <f t="shared" si="13"/>
        <v>1266.471842592</v>
      </c>
      <c r="L206" s="289">
        <f t="shared" si="14"/>
        <v>2532.9436851840001</v>
      </c>
      <c r="M206" s="149" t="s">
        <v>521</v>
      </c>
      <c r="N206" s="279">
        <f t="shared" si="15"/>
        <v>2406.2965009248001</v>
      </c>
      <c r="O206" s="63"/>
    </row>
    <row r="207" spans="1:15" s="3" customFormat="1" ht="12.75">
      <c r="A207" s="586"/>
      <c r="B207" s="74" t="s">
        <v>167</v>
      </c>
      <c r="C207" s="67" t="s">
        <v>167</v>
      </c>
      <c r="D207" s="60" t="s">
        <v>5</v>
      </c>
      <c r="E207" s="64">
        <v>500</v>
      </c>
      <c r="F207" s="64">
        <v>50</v>
      </c>
      <c r="G207" s="69">
        <v>7.77</v>
      </c>
      <c r="H207" s="64">
        <v>1</v>
      </c>
      <c r="I207" s="77">
        <v>1111.7335234367999</v>
      </c>
      <c r="J207" s="76">
        <f>K5</f>
        <v>0</v>
      </c>
      <c r="K207" s="39">
        <f t="shared" si="13"/>
        <v>1111.7335234367999</v>
      </c>
      <c r="L207" s="289">
        <f t="shared" si="14"/>
        <v>2223.4670468735999</v>
      </c>
      <c r="M207" s="149">
        <f t="shared" si="16"/>
        <v>5558.6676171839999</v>
      </c>
      <c r="N207" s="279">
        <f t="shared" si="15"/>
        <v>2112.2936945299198</v>
      </c>
      <c r="O207" s="63"/>
    </row>
    <row r="208" spans="1:15" s="3" customFormat="1" ht="12.75">
      <c r="A208" s="586"/>
      <c r="B208" s="74" t="s">
        <v>168</v>
      </c>
      <c r="C208" s="67" t="s">
        <v>168</v>
      </c>
      <c r="D208" s="60" t="s">
        <v>5</v>
      </c>
      <c r="E208" s="64">
        <v>500</v>
      </c>
      <c r="F208" s="64">
        <v>200</v>
      </c>
      <c r="G208" s="69">
        <v>15.8375</v>
      </c>
      <c r="H208" s="64">
        <v>1.5</v>
      </c>
      <c r="I208" s="77">
        <v>1977.3009962112001</v>
      </c>
      <c r="J208" s="76">
        <f>K5</f>
        <v>0</v>
      </c>
      <c r="K208" s="39">
        <f t="shared" si="13"/>
        <v>1977.3009962112001</v>
      </c>
      <c r="L208" s="289">
        <f t="shared" si="14"/>
        <v>3954.6019924224001</v>
      </c>
      <c r="M208" s="149" t="s">
        <v>521</v>
      </c>
      <c r="N208" s="279">
        <f t="shared" si="15"/>
        <v>3756.87189280128</v>
      </c>
      <c r="O208" s="63"/>
    </row>
    <row r="209" spans="1:15" s="3" customFormat="1" ht="12.75">
      <c r="A209" s="586"/>
      <c r="B209" s="74" t="s">
        <v>169</v>
      </c>
      <c r="C209" s="67" t="s">
        <v>169</v>
      </c>
      <c r="D209" s="60" t="s">
        <v>5</v>
      </c>
      <c r="E209" s="64">
        <v>500</v>
      </c>
      <c r="F209" s="64">
        <v>200</v>
      </c>
      <c r="G209" s="69">
        <v>12.67</v>
      </c>
      <c r="H209" s="64">
        <v>1.2</v>
      </c>
      <c r="I209" s="77">
        <v>1537.2639011135998</v>
      </c>
      <c r="J209" s="76">
        <f>K5</f>
        <v>0</v>
      </c>
      <c r="K209" s="39">
        <f t="shared" si="13"/>
        <v>1537.2639011135998</v>
      </c>
      <c r="L209" s="289">
        <f t="shared" si="14"/>
        <v>3074.5278022271996</v>
      </c>
      <c r="M209" s="149" t="s">
        <v>521</v>
      </c>
      <c r="N209" s="279">
        <f t="shared" si="15"/>
        <v>2920.8014121158394</v>
      </c>
      <c r="O209" s="63"/>
    </row>
    <row r="210" spans="1:15" s="3" customFormat="1" ht="12.75">
      <c r="A210" s="586"/>
      <c r="B210" s="74" t="s">
        <v>170</v>
      </c>
      <c r="C210" s="67" t="s">
        <v>170</v>
      </c>
      <c r="D210" s="60" t="s">
        <v>5</v>
      </c>
      <c r="E210" s="64">
        <v>500</v>
      </c>
      <c r="F210" s="64">
        <v>200</v>
      </c>
      <c r="G210" s="69">
        <v>10.56</v>
      </c>
      <c r="H210" s="64">
        <v>1</v>
      </c>
      <c r="I210" s="77">
        <v>1340.6172871872</v>
      </c>
      <c r="J210" s="76">
        <f>K5</f>
        <v>0</v>
      </c>
      <c r="K210" s="39">
        <f t="shared" si="13"/>
        <v>1340.6172871872</v>
      </c>
      <c r="L210" s="289">
        <f t="shared" si="14"/>
        <v>2681.2345743743999</v>
      </c>
      <c r="M210" s="149">
        <f t="shared" si="16"/>
        <v>6703.0864359360003</v>
      </c>
      <c r="N210" s="279">
        <f t="shared" si="15"/>
        <v>2547.1728456556798</v>
      </c>
      <c r="O210" s="63"/>
    </row>
    <row r="211" spans="1:15" s="3" customFormat="1" ht="12.75">
      <c r="A211" s="586"/>
      <c r="B211" s="74" t="s">
        <v>171</v>
      </c>
      <c r="C211" s="67" t="s">
        <v>171</v>
      </c>
      <c r="D211" s="60" t="s">
        <v>5</v>
      </c>
      <c r="E211" s="64">
        <v>500</v>
      </c>
      <c r="F211" s="64">
        <v>150</v>
      </c>
      <c r="G211" s="69">
        <v>14.4375</v>
      </c>
      <c r="H211" s="64">
        <v>1.5</v>
      </c>
      <c r="I211" s="77">
        <v>1874.1421167743997</v>
      </c>
      <c r="J211" s="76">
        <f>K5</f>
        <v>0</v>
      </c>
      <c r="K211" s="39">
        <f t="shared" si="13"/>
        <v>1874.1421167743997</v>
      </c>
      <c r="L211" s="289">
        <f t="shared" si="14"/>
        <v>3748.2842335487994</v>
      </c>
      <c r="M211" s="149" t="s">
        <v>521</v>
      </c>
      <c r="N211" s="279">
        <f t="shared" si="15"/>
        <v>3560.8700218713593</v>
      </c>
      <c r="O211" s="63"/>
    </row>
    <row r="212" spans="1:15" s="3" customFormat="1" ht="12.75">
      <c r="A212" s="586"/>
      <c r="B212" s="74" t="s">
        <v>172</v>
      </c>
      <c r="C212" s="67" t="s">
        <v>172</v>
      </c>
      <c r="D212" s="60" t="s">
        <v>5</v>
      </c>
      <c r="E212" s="64">
        <v>500</v>
      </c>
      <c r="F212" s="64">
        <v>150</v>
      </c>
      <c r="G212" s="69">
        <v>11.55</v>
      </c>
      <c r="H212" s="64">
        <v>1.2</v>
      </c>
      <c r="I212" s="77">
        <v>1543.7113310784</v>
      </c>
      <c r="J212" s="76">
        <f>K5</f>
        <v>0</v>
      </c>
      <c r="K212" s="39">
        <f t="shared" si="13"/>
        <v>1543.7113310784</v>
      </c>
      <c r="L212" s="289">
        <f t="shared" si="14"/>
        <v>3087.4226621568</v>
      </c>
      <c r="M212" s="149" t="s">
        <v>521</v>
      </c>
      <c r="N212" s="279">
        <f t="shared" si="15"/>
        <v>2933.0515290489598</v>
      </c>
      <c r="O212" s="63"/>
    </row>
    <row r="213" spans="1:15" s="3" customFormat="1" ht="12.75">
      <c r="A213" s="586"/>
      <c r="B213" s="74" t="s">
        <v>173</v>
      </c>
      <c r="C213" s="67" t="s">
        <v>173</v>
      </c>
      <c r="D213" s="60" t="s">
        <v>5</v>
      </c>
      <c r="E213" s="64">
        <v>500</v>
      </c>
      <c r="F213" s="64">
        <v>150</v>
      </c>
      <c r="G213" s="69">
        <v>9.6300000000000008</v>
      </c>
      <c r="H213" s="64">
        <v>1</v>
      </c>
      <c r="I213" s="77">
        <v>1309.9919948544002</v>
      </c>
      <c r="J213" s="76">
        <f>K5</f>
        <v>0</v>
      </c>
      <c r="K213" s="39">
        <f t="shared" si="13"/>
        <v>1309.9919948544002</v>
      </c>
      <c r="L213" s="289">
        <f t="shared" si="14"/>
        <v>2619.9839897088004</v>
      </c>
      <c r="M213" s="149">
        <f t="shared" si="16"/>
        <v>6549.9599742720011</v>
      </c>
      <c r="N213" s="279">
        <f t="shared" si="15"/>
        <v>2488.9847902233605</v>
      </c>
      <c r="O213" s="63"/>
    </row>
    <row r="214" spans="1:15" s="3" customFormat="1" ht="12.75">
      <c r="A214" s="586"/>
      <c r="B214" s="74" t="s">
        <v>174</v>
      </c>
      <c r="C214" s="67" t="s">
        <v>174</v>
      </c>
      <c r="D214" s="60" t="s">
        <v>5</v>
      </c>
      <c r="E214" s="64">
        <v>500</v>
      </c>
      <c r="F214" s="64">
        <v>100</v>
      </c>
      <c r="G214" s="69">
        <v>13.05</v>
      </c>
      <c r="H214" s="64">
        <v>1.5</v>
      </c>
      <c r="I214" s="77">
        <v>1687.1666477951997</v>
      </c>
      <c r="J214" s="76">
        <f>K5</f>
        <v>0</v>
      </c>
      <c r="K214" s="39">
        <f t="shared" si="13"/>
        <v>1687.1666477951997</v>
      </c>
      <c r="L214" s="289">
        <f t="shared" si="14"/>
        <v>3374.3332955903993</v>
      </c>
      <c r="M214" s="149" t="s">
        <v>521</v>
      </c>
      <c r="N214" s="279">
        <f t="shared" si="15"/>
        <v>3205.6166308108791</v>
      </c>
      <c r="O214" s="63"/>
    </row>
    <row r="215" spans="1:15" s="3" customFormat="1" ht="12.75">
      <c r="A215" s="586"/>
      <c r="B215" s="74" t="s">
        <v>175</v>
      </c>
      <c r="C215" s="67" t="s">
        <v>175</v>
      </c>
      <c r="D215" s="60" t="s">
        <v>5</v>
      </c>
      <c r="E215" s="64">
        <v>500</v>
      </c>
      <c r="F215" s="64">
        <v>100</v>
      </c>
      <c r="G215" s="69">
        <v>10.44</v>
      </c>
      <c r="H215" s="64">
        <v>1.2</v>
      </c>
      <c r="I215" s="77">
        <v>1400.2560143615999</v>
      </c>
      <c r="J215" s="76">
        <f>K5</f>
        <v>0</v>
      </c>
      <c r="K215" s="39">
        <f t="shared" si="13"/>
        <v>1400.2560143615999</v>
      </c>
      <c r="L215" s="289">
        <f t="shared" si="14"/>
        <v>2800.5120287231998</v>
      </c>
      <c r="M215" s="149" t="s">
        <v>521</v>
      </c>
      <c r="N215" s="279">
        <f t="shared" si="15"/>
        <v>2660.4864272870395</v>
      </c>
      <c r="O215" s="63"/>
    </row>
    <row r="216" spans="1:15" s="3" customFormat="1" ht="12.75">
      <c r="A216" s="586"/>
      <c r="B216" s="74" t="s">
        <v>176</v>
      </c>
      <c r="C216" s="67" t="s">
        <v>176</v>
      </c>
      <c r="D216" s="60" t="s">
        <v>5</v>
      </c>
      <c r="E216" s="64">
        <v>500</v>
      </c>
      <c r="F216" s="64">
        <v>100</v>
      </c>
      <c r="G216" s="69">
        <v>8.6999999999999993</v>
      </c>
      <c r="H216" s="64">
        <v>1</v>
      </c>
      <c r="I216" s="77">
        <v>1224.5635478207998</v>
      </c>
      <c r="J216" s="76">
        <f>K5</f>
        <v>0</v>
      </c>
      <c r="K216" s="39">
        <f t="shared" si="13"/>
        <v>1224.5635478207998</v>
      </c>
      <c r="L216" s="289">
        <f t="shared" si="14"/>
        <v>2449.1270956415997</v>
      </c>
      <c r="M216" s="149">
        <f t="shared" si="16"/>
        <v>6122.817739103999</v>
      </c>
      <c r="N216" s="279">
        <f t="shared" si="15"/>
        <v>2326.6707408595198</v>
      </c>
      <c r="O216" s="63"/>
    </row>
    <row r="217" spans="1:15" s="3" customFormat="1" ht="12.75">
      <c r="A217" s="586"/>
      <c r="B217" s="74" t="s">
        <v>177</v>
      </c>
      <c r="C217" s="67" t="s">
        <v>177</v>
      </c>
      <c r="D217" s="60" t="s">
        <v>5</v>
      </c>
      <c r="E217" s="64">
        <v>400</v>
      </c>
      <c r="F217" s="64">
        <v>80</v>
      </c>
      <c r="G217" s="69">
        <v>10.0875</v>
      </c>
      <c r="H217" s="64">
        <v>1.5</v>
      </c>
      <c r="I217" s="77">
        <v>1434.1050216767999</v>
      </c>
      <c r="J217" s="76">
        <f>K5</f>
        <v>0</v>
      </c>
      <c r="K217" s="39">
        <f t="shared" si="13"/>
        <v>1434.1050216767999</v>
      </c>
      <c r="L217" s="289">
        <f t="shared" si="14"/>
        <v>2868.2100433535998</v>
      </c>
      <c r="M217" s="149" t="s">
        <v>521</v>
      </c>
      <c r="N217" s="279">
        <f t="shared" si="15"/>
        <v>2724.7995411859197</v>
      </c>
      <c r="O217" s="63"/>
    </row>
    <row r="218" spans="1:15" s="3" customFormat="1" ht="12.75">
      <c r="A218" s="586"/>
      <c r="B218" s="74" t="s">
        <v>178</v>
      </c>
      <c r="C218" s="67" t="s">
        <v>178</v>
      </c>
      <c r="D218" s="60" t="s">
        <v>5</v>
      </c>
      <c r="E218" s="64">
        <v>400</v>
      </c>
      <c r="F218" s="64">
        <v>80</v>
      </c>
      <c r="G218" s="69">
        <v>8.07</v>
      </c>
      <c r="H218" s="64">
        <v>1.2</v>
      </c>
      <c r="I218" s="77">
        <v>1218.1161178559998</v>
      </c>
      <c r="J218" s="76">
        <f>K5</f>
        <v>0</v>
      </c>
      <c r="K218" s="39">
        <f t="shared" si="13"/>
        <v>1218.1161178559998</v>
      </c>
      <c r="L218" s="289">
        <f t="shared" si="14"/>
        <v>2436.2322357119997</v>
      </c>
      <c r="M218" s="149" t="s">
        <v>521</v>
      </c>
      <c r="N218" s="279">
        <f t="shared" si="15"/>
        <v>2314.4206239263995</v>
      </c>
      <c r="O218" s="63"/>
    </row>
    <row r="219" spans="1:15" s="3" customFormat="1" ht="12.75">
      <c r="A219" s="586"/>
      <c r="B219" s="74" t="s">
        <v>179</v>
      </c>
      <c r="C219" s="67" t="s">
        <v>179</v>
      </c>
      <c r="D219" s="60" t="s">
        <v>5</v>
      </c>
      <c r="E219" s="64">
        <v>400</v>
      </c>
      <c r="F219" s="64">
        <v>80</v>
      </c>
      <c r="G219" s="69">
        <v>6.73</v>
      </c>
      <c r="H219" s="64">
        <v>1</v>
      </c>
      <c r="I219" s="77">
        <v>1074.6608011392</v>
      </c>
      <c r="J219" s="76">
        <f>K5</f>
        <v>0</v>
      </c>
      <c r="K219" s="39">
        <f t="shared" si="13"/>
        <v>1074.6608011392</v>
      </c>
      <c r="L219" s="289">
        <f t="shared" si="14"/>
        <v>2149.3216022784</v>
      </c>
      <c r="M219" s="149">
        <f t="shared" si="16"/>
        <v>5373.3040056959999</v>
      </c>
      <c r="N219" s="279">
        <f t="shared" si="15"/>
        <v>2041.8555221644799</v>
      </c>
      <c r="O219" s="63"/>
    </row>
    <row r="220" spans="1:15" s="3" customFormat="1" ht="12.75">
      <c r="A220" s="586"/>
      <c r="B220" s="74" t="s">
        <v>180</v>
      </c>
      <c r="C220" s="67" t="s">
        <v>180</v>
      </c>
      <c r="D220" s="60" t="s">
        <v>5</v>
      </c>
      <c r="E220" s="64">
        <v>400</v>
      </c>
      <c r="F220" s="64">
        <v>80</v>
      </c>
      <c r="G220" s="69">
        <v>4.71</v>
      </c>
      <c r="H220" s="64">
        <v>0.7</v>
      </c>
      <c r="I220" s="77">
        <v>887.68533216000003</v>
      </c>
      <c r="J220" s="76">
        <f>K5</f>
        <v>0</v>
      </c>
      <c r="K220" s="39">
        <f t="shared" si="13"/>
        <v>887.68533216000003</v>
      </c>
      <c r="L220" s="289" t="s">
        <v>521</v>
      </c>
      <c r="M220" s="149">
        <f t="shared" si="16"/>
        <v>4438.4266607999998</v>
      </c>
      <c r="N220" s="279">
        <f t="shared" si="15"/>
        <v>1686.6021311039999</v>
      </c>
      <c r="O220" s="63"/>
    </row>
    <row r="221" spans="1:15" s="3" customFormat="1" ht="12.75">
      <c r="A221" s="586"/>
      <c r="B221" s="74" t="s">
        <v>181</v>
      </c>
      <c r="C221" s="67" t="s">
        <v>181</v>
      </c>
      <c r="D221" s="60" t="s">
        <v>5</v>
      </c>
      <c r="E221" s="64">
        <v>400</v>
      </c>
      <c r="F221" s="64">
        <v>70</v>
      </c>
      <c r="G221" s="69">
        <v>9.875</v>
      </c>
      <c r="H221" s="64">
        <v>1.5</v>
      </c>
      <c r="I221" s="77">
        <v>1400.2560143615999</v>
      </c>
      <c r="J221" s="76">
        <f>K5</f>
        <v>0</v>
      </c>
      <c r="K221" s="39">
        <f t="shared" si="13"/>
        <v>1400.2560143615999</v>
      </c>
      <c r="L221" s="289">
        <f t="shared" si="14"/>
        <v>2800.5120287231998</v>
      </c>
      <c r="M221" s="149" t="s">
        <v>521</v>
      </c>
      <c r="N221" s="279">
        <f t="shared" si="15"/>
        <v>2660.4864272870395</v>
      </c>
      <c r="O221" s="63"/>
    </row>
    <row r="222" spans="1:15" s="3" customFormat="1" ht="12.75">
      <c r="A222" s="586"/>
      <c r="B222" s="74" t="s">
        <v>182</v>
      </c>
      <c r="C222" s="67" t="s">
        <v>182</v>
      </c>
      <c r="D222" s="60" t="s">
        <v>5</v>
      </c>
      <c r="E222" s="64">
        <v>400</v>
      </c>
      <c r="F222" s="64">
        <v>70</v>
      </c>
      <c r="G222" s="69">
        <v>7.9</v>
      </c>
      <c r="H222" s="64">
        <v>1.2</v>
      </c>
      <c r="I222" s="77">
        <v>1192.3263979968001</v>
      </c>
      <c r="J222" s="76">
        <f>K5</f>
        <v>0</v>
      </c>
      <c r="K222" s="39">
        <f t="shared" si="13"/>
        <v>1192.3263979968001</v>
      </c>
      <c r="L222" s="289">
        <f t="shared" si="14"/>
        <v>2384.6527959936002</v>
      </c>
      <c r="M222" s="149" t="s">
        <v>521</v>
      </c>
      <c r="N222" s="279">
        <f t="shared" si="15"/>
        <v>2265.4201561939199</v>
      </c>
      <c r="O222" s="63"/>
    </row>
    <row r="223" spans="1:15" s="3" customFormat="1" ht="12.75">
      <c r="A223" s="586"/>
      <c r="B223" s="74" t="s">
        <v>183</v>
      </c>
      <c r="C223" s="67" t="s">
        <v>183</v>
      </c>
      <c r="D223" s="60" t="s">
        <v>5</v>
      </c>
      <c r="E223" s="64">
        <v>400</v>
      </c>
      <c r="F223" s="64">
        <v>70</v>
      </c>
      <c r="G223" s="69">
        <v>6.55</v>
      </c>
      <c r="H223" s="64">
        <v>1</v>
      </c>
      <c r="I223" s="77">
        <v>1052.0947962624</v>
      </c>
      <c r="J223" s="76">
        <f>K5</f>
        <v>0</v>
      </c>
      <c r="K223" s="39">
        <f t="shared" si="13"/>
        <v>1052.0947962624</v>
      </c>
      <c r="L223" s="289">
        <f t="shared" si="14"/>
        <v>2104.1895925248</v>
      </c>
      <c r="M223" s="149">
        <f t="shared" si="16"/>
        <v>5260.4739813119995</v>
      </c>
      <c r="N223" s="279">
        <f t="shared" si="15"/>
        <v>1998.9801128985598</v>
      </c>
      <c r="O223" s="63"/>
    </row>
    <row r="224" spans="1:15" s="3" customFormat="1" ht="12.75">
      <c r="A224" s="586"/>
      <c r="B224" s="74" t="s">
        <v>184</v>
      </c>
      <c r="C224" s="67" t="s">
        <v>184</v>
      </c>
      <c r="D224" s="60" t="s">
        <v>5</v>
      </c>
      <c r="E224" s="64">
        <v>400</v>
      </c>
      <c r="F224" s="64">
        <v>70</v>
      </c>
      <c r="G224" s="69">
        <v>4.5999999999999996</v>
      </c>
      <c r="H224" s="64">
        <v>0.7</v>
      </c>
      <c r="I224" s="77">
        <v>869.95489975679993</v>
      </c>
      <c r="J224" s="76">
        <f>K5</f>
        <v>0</v>
      </c>
      <c r="K224" s="39">
        <f t="shared" si="13"/>
        <v>869.95489975679993</v>
      </c>
      <c r="L224" s="289" t="s">
        <v>521</v>
      </c>
      <c r="M224" s="149">
        <f t="shared" si="16"/>
        <v>4349.7744987839997</v>
      </c>
      <c r="N224" s="279">
        <f t="shared" si="15"/>
        <v>1652.9143095379197</v>
      </c>
      <c r="O224" s="63"/>
    </row>
    <row r="225" spans="1:15" s="3" customFormat="1" ht="12.75">
      <c r="A225" s="586"/>
      <c r="B225" s="74" t="s">
        <v>185</v>
      </c>
      <c r="C225" s="67" t="s">
        <v>185</v>
      </c>
      <c r="D225" s="60" t="s">
        <v>5</v>
      </c>
      <c r="E225" s="64">
        <v>400</v>
      </c>
      <c r="F225" s="64">
        <v>60</v>
      </c>
      <c r="G225" s="69">
        <v>9.4375</v>
      </c>
      <c r="H225" s="64">
        <v>1.5</v>
      </c>
      <c r="I225" s="77">
        <v>1368.0188645375999</v>
      </c>
      <c r="J225" s="76">
        <f>K5</f>
        <v>0</v>
      </c>
      <c r="K225" s="39">
        <f t="shared" si="13"/>
        <v>1368.0188645375999</v>
      </c>
      <c r="L225" s="289">
        <f t="shared" si="14"/>
        <v>2736.0377290751999</v>
      </c>
      <c r="M225" s="149" t="s">
        <v>521</v>
      </c>
      <c r="N225" s="279">
        <f t="shared" si="15"/>
        <v>2599.2358426214396</v>
      </c>
      <c r="O225" s="63"/>
    </row>
    <row r="226" spans="1:15" s="3" customFormat="1" ht="12.75">
      <c r="A226" s="586"/>
      <c r="B226" s="74" t="s">
        <v>186</v>
      </c>
      <c r="C226" s="67" t="s">
        <v>186</v>
      </c>
      <c r="D226" s="60" t="s">
        <v>5</v>
      </c>
      <c r="E226" s="64">
        <v>400</v>
      </c>
      <c r="F226" s="64">
        <v>60</v>
      </c>
      <c r="G226" s="69">
        <v>7.55</v>
      </c>
      <c r="H226" s="64">
        <v>1.2</v>
      </c>
      <c r="I226" s="77">
        <v>1164.9248206463999</v>
      </c>
      <c r="J226" s="76">
        <f>K5</f>
        <v>0</v>
      </c>
      <c r="K226" s="39">
        <f t="shared" ref="K226:K275" si="17">I226*(1-J226)</f>
        <v>1164.9248206463999</v>
      </c>
      <c r="L226" s="289">
        <f t="shared" si="14"/>
        <v>2329.8496412927998</v>
      </c>
      <c r="M226" s="149" t="s">
        <v>521</v>
      </c>
      <c r="N226" s="279">
        <f t="shared" si="15"/>
        <v>2213.3571592281596</v>
      </c>
      <c r="O226" s="63"/>
    </row>
    <row r="227" spans="1:15" s="3" customFormat="1" ht="12.75">
      <c r="A227" s="586"/>
      <c r="B227" s="74" t="s">
        <v>187</v>
      </c>
      <c r="C227" s="67" t="s">
        <v>187</v>
      </c>
      <c r="D227" s="60" t="s">
        <v>5</v>
      </c>
      <c r="E227" s="64">
        <v>400</v>
      </c>
      <c r="F227" s="64">
        <v>60</v>
      </c>
      <c r="G227" s="69">
        <v>6.35</v>
      </c>
      <c r="H227" s="64">
        <v>1</v>
      </c>
      <c r="I227" s="77">
        <v>1029.5287913856002</v>
      </c>
      <c r="J227" s="76">
        <f>K5</f>
        <v>0</v>
      </c>
      <c r="K227" s="39">
        <f t="shared" si="17"/>
        <v>1029.5287913856002</v>
      </c>
      <c r="L227" s="289">
        <f t="shared" si="14"/>
        <v>2059.0575827712005</v>
      </c>
      <c r="M227" s="149">
        <f t="shared" si="16"/>
        <v>5147.643956928001</v>
      </c>
      <c r="N227" s="279">
        <f t="shared" si="15"/>
        <v>1956.1047036326404</v>
      </c>
      <c r="O227" s="63"/>
    </row>
    <row r="228" spans="1:15" s="3" customFormat="1" ht="12.75">
      <c r="A228" s="586"/>
      <c r="B228" s="74" t="s">
        <v>188</v>
      </c>
      <c r="C228" s="67" t="s">
        <v>188</v>
      </c>
      <c r="D228" s="60" t="s">
        <v>5</v>
      </c>
      <c r="E228" s="64">
        <v>400</v>
      </c>
      <c r="F228" s="64">
        <v>60</v>
      </c>
      <c r="G228" s="69">
        <v>4.45</v>
      </c>
      <c r="H228" s="64">
        <v>0.7</v>
      </c>
      <c r="I228" s="77">
        <v>853.83632484479995</v>
      </c>
      <c r="J228" s="76">
        <f>K5</f>
        <v>0</v>
      </c>
      <c r="K228" s="39">
        <f t="shared" si="17"/>
        <v>853.83632484479995</v>
      </c>
      <c r="L228" s="289" t="s">
        <v>521</v>
      </c>
      <c r="M228" s="149">
        <f t="shared" si="16"/>
        <v>4269.1816242240002</v>
      </c>
      <c r="N228" s="279">
        <f t="shared" si="15"/>
        <v>1622.2890172051198</v>
      </c>
      <c r="O228" s="63"/>
    </row>
    <row r="229" spans="1:15" s="3" customFormat="1" ht="12.75">
      <c r="A229" s="586"/>
      <c r="B229" s="74" t="s">
        <v>189</v>
      </c>
      <c r="C229" s="67" t="s">
        <v>189</v>
      </c>
      <c r="D229" s="60" t="s">
        <v>5</v>
      </c>
      <c r="E229" s="64">
        <v>400</v>
      </c>
      <c r="F229" s="64">
        <v>50</v>
      </c>
      <c r="G229" s="69">
        <v>9.2750000000000004</v>
      </c>
      <c r="H229" s="64">
        <v>1.5</v>
      </c>
      <c r="I229" s="77">
        <v>1332.5579997312</v>
      </c>
      <c r="J229" s="76">
        <f>K5</f>
        <v>0</v>
      </c>
      <c r="K229" s="39">
        <f t="shared" si="17"/>
        <v>1332.5579997312</v>
      </c>
      <c r="L229" s="289">
        <f t="shared" si="14"/>
        <v>2665.1159994623999</v>
      </c>
      <c r="M229" s="149" t="s">
        <v>521</v>
      </c>
      <c r="N229" s="279">
        <f t="shared" si="15"/>
        <v>2531.8601994892797</v>
      </c>
      <c r="O229" s="63"/>
    </row>
    <row r="230" spans="1:15" s="3" customFormat="1" ht="12.75">
      <c r="A230" s="586"/>
      <c r="B230" s="74" t="s">
        <v>190</v>
      </c>
      <c r="C230" s="67" t="s">
        <v>190</v>
      </c>
      <c r="D230" s="60" t="s">
        <v>5</v>
      </c>
      <c r="E230" s="64">
        <v>400</v>
      </c>
      <c r="F230" s="64">
        <v>50</v>
      </c>
      <c r="G230" s="69">
        <v>7.42</v>
      </c>
      <c r="H230" s="64">
        <v>1.2</v>
      </c>
      <c r="I230" s="77">
        <v>1137.5232432959999</v>
      </c>
      <c r="J230" s="76">
        <f>K5</f>
        <v>0</v>
      </c>
      <c r="K230" s="39">
        <f t="shared" si="17"/>
        <v>1137.5232432959999</v>
      </c>
      <c r="L230" s="289">
        <f t="shared" si="14"/>
        <v>2275.0464865919998</v>
      </c>
      <c r="M230" s="149" t="s">
        <v>521</v>
      </c>
      <c r="N230" s="279">
        <f t="shared" si="15"/>
        <v>2161.2941622623998</v>
      </c>
      <c r="O230" s="63"/>
    </row>
    <row r="231" spans="1:15" s="3" customFormat="1" ht="12.75">
      <c r="A231" s="586"/>
      <c r="B231" s="74" t="s">
        <v>191</v>
      </c>
      <c r="C231" s="67" t="s">
        <v>191</v>
      </c>
      <c r="D231" s="60" t="s">
        <v>5</v>
      </c>
      <c r="E231" s="64">
        <v>400</v>
      </c>
      <c r="F231" s="64">
        <v>50</v>
      </c>
      <c r="G231" s="69">
        <v>6.19</v>
      </c>
      <c r="H231" s="64">
        <v>1</v>
      </c>
      <c r="I231" s="77">
        <v>1006.9627865087999</v>
      </c>
      <c r="J231" s="76">
        <f>K5</f>
        <v>0</v>
      </c>
      <c r="K231" s="39">
        <f t="shared" si="17"/>
        <v>1006.9627865087999</v>
      </c>
      <c r="L231" s="289">
        <f t="shared" si="14"/>
        <v>2013.9255730175998</v>
      </c>
      <c r="M231" s="149">
        <f t="shared" si="16"/>
        <v>5034.8139325439997</v>
      </c>
      <c r="N231" s="279">
        <f t="shared" si="15"/>
        <v>1913.2292943667198</v>
      </c>
      <c r="O231" s="63"/>
    </row>
    <row r="232" spans="1:15" s="3" customFormat="1" ht="12.75">
      <c r="A232" s="586"/>
      <c r="B232" s="74" t="s">
        <v>192</v>
      </c>
      <c r="C232" s="67" t="s">
        <v>192</v>
      </c>
      <c r="D232" s="60" t="s">
        <v>5</v>
      </c>
      <c r="E232" s="64">
        <v>400</v>
      </c>
      <c r="F232" s="64">
        <v>50</v>
      </c>
      <c r="G232" s="69">
        <v>4.33</v>
      </c>
      <c r="H232" s="64">
        <v>0.7</v>
      </c>
      <c r="I232" s="77">
        <v>836.10589244160008</v>
      </c>
      <c r="J232" s="76">
        <f>K5</f>
        <v>0</v>
      </c>
      <c r="K232" s="39">
        <f t="shared" si="17"/>
        <v>836.10589244160008</v>
      </c>
      <c r="L232" s="289" t="s">
        <v>521</v>
      </c>
      <c r="M232" s="149">
        <f t="shared" si="16"/>
        <v>4180.529462208</v>
      </c>
      <c r="N232" s="279">
        <f t="shared" si="15"/>
        <v>1588.60119563904</v>
      </c>
      <c r="O232" s="63"/>
    </row>
    <row r="233" spans="1:15" s="3" customFormat="1" ht="12.75">
      <c r="A233" s="586"/>
      <c r="B233" s="74" t="s">
        <v>193</v>
      </c>
      <c r="C233" s="67" t="s">
        <v>193</v>
      </c>
      <c r="D233" s="60" t="s">
        <v>5</v>
      </c>
      <c r="E233" s="64">
        <v>400</v>
      </c>
      <c r="F233" s="64">
        <v>200</v>
      </c>
      <c r="G233" s="69">
        <v>13.3125</v>
      </c>
      <c r="H233" s="64">
        <v>1.5</v>
      </c>
      <c r="I233" s="77">
        <v>1870.9184017919999</v>
      </c>
      <c r="J233" s="76">
        <f>K5</f>
        <v>0</v>
      </c>
      <c r="K233" s="39">
        <f t="shared" si="17"/>
        <v>1870.9184017919999</v>
      </c>
      <c r="L233" s="289">
        <f t="shared" si="14"/>
        <v>3741.8368035839999</v>
      </c>
      <c r="M233" s="149" t="s">
        <v>521</v>
      </c>
      <c r="N233" s="279">
        <f t="shared" si="15"/>
        <v>3554.7449634047998</v>
      </c>
      <c r="O233" s="63"/>
    </row>
    <row r="234" spans="1:15" s="3" customFormat="1" ht="12.75">
      <c r="A234" s="586"/>
      <c r="B234" s="74" t="s">
        <v>194</v>
      </c>
      <c r="C234" s="67" t="s">
        <v>194</v>
      </c>
      <c r="D234" s="60" t="s">
        <v>5</v>
      </c>
      <c r="E234" s="64">
        <v>400</v>
      </c>
      <c r="F234" s="64">
        <v>200</v>
      </c>
      <c r="G234" s="69">
        <v>10.65</v>
      </c>
      <c r="H234" s="64">
        <v>1.2</v>
      </c>
      <c r="I234" s="77">
        <v>1417.9864467648001</v>
      </c>
      <c r="J234" s="76">
        <f>K5</f>
        <v>0</v>
      </c>
      <c r="K234" s="39">
        <f t="shared" si="17"/>
        <v>1417.9864467648001</v>
      </c>
      <c r="L234" s="289">
        <f t="shared" si="14"/>
        <v>2835.9728935296002</v>
      </c>
      <c r="M234" s="149" t="s">
        <v>521</v>
      </c>
      <c r="N234" s="279">
        <f t="shared" si="15"/>
        <v>2694.1742488531199</v>
      </c>
      <c r="O234" s="63"/>
    </row>
    <row r="235" spans="1:15" s="3" customFormat="1" ht="12.75">
      <c r="A235" s="586"/>
      <c r="B235" s="74" t="s">
        <v>195</v>
      </c>
      <c r="C235" s="67" t="s">
        <v>195</v>
      </c>
      <c r="D235" s="60" t="s">
        <v>5</v>
      </c>
      <c r="E235" s="64">
        <v>400</v>
      </c>
      <c r="F235" s="64">
        <v>200</v>
      </c>
      <c r="G235" s="69">
        <v>8.8699999999999992</v>
      </c>
      <c r="H235" s="64">
        <v>1</v>
      </c>
      <c r="I235" s="77">
        <v>1240.6821227327998</v>
      </c>
      <c r="J235" s="76">
        <f>K5</f>
        <v>0</v>
      </c>
      <c r="K235" s="39">
        <f t="shared" si="17"/>
        <v>1240.6821227327998</v>
      </c>
      <c r="L235" s="289">
        <f t="shared" si="14"/>
        <v>2481.3642454655997</v>
      </c>
      <c r="M235" s="149">
        <f t="shared" si="16"/>
        <v>6203.4106136639994</v>
      </c>
      <c r="N235" s="279">
        <f t="shared" si="15"/>
        <v>2357.2960331923196</v>
      </c>
      <c r="O235" s="63"/>
    </row>
    <row r="236" spans="1:15" s="3" customFormat="1" ht="12.75">
      <c r="A236" s="586"/>
      <c r="B236" s="74" t="s">
        <v>196</v>
      </c>
      <c r="C236" s="67" t="s">
        <v>196</v>
      </c>
      <c r="D236" s="60" t="s">
        <v>5</v>
      </c>
      <c r="E236" s="64">
        <v>400</v>
      </c>
      <c r="F236" s="64">
        <v>150</v>
      </c>
      <c r="G236" s="69">
        <v>11.9625</v>
      </c>
      <c r="H236" s="64">
        <v>1.5</v>
      </c>
      <c r="I236" s="77">
        <v>1687.1666477951997</v>
      </c>
      <c r="J236" s="76">
        <f>K5</f>
        <v>0</v>
      </c>
      <c r="K236" s="39">
        <f t="shared" si="17"/>
        <v>1687.1666477951997</v>
      </c>
      <c r="L236" s="289">
        <f t="shared" si="14"/>
        <v>3374.3332955903993</v>
      </c>
      <c r="M236" s="149" t="s">
        <v>521</v>
      </c>
      <c r="N236" s="279">
        <f t="shared" si="15"/>
        <v>3205.6166308108791</v>
      </c>
      <c r="O236" s="63"/>
    </row>
    <row r="237" spans="1:15" s="3" customFormat="1" ht="12.75">
      <c r="A237" s="586"/>
      <c r="B237" s="74" t="s">
        <v>197</v>
      </c>
      <c r="C237" s="67" t="s">
        <v>197</v>
      </c>
      <c r="D237" s="60" t="s">
        <v>5</v>
      </c>
      <c r="E237" s="64">
        <v>400</v>
      </c>
      <c r="F237" s="64">
        <v>150</v>
      </c>
      <c r="G237" s="69">
        <v>9.57</v>
      </c>
      <c r="H237" s="64">
        <v>1.2</v>
      </c>
      <c r="I237" s="77">
        <v>1421.2101617471999</v>
      </c>
      <c r="J237" s="76">
        <f>K5</f>
        <v>0</v>
      </c>
      <c r="K237" s="39">
        <f t="shared" si="17"/>
        <v>1421.2101617471999</v>
      </c>
      <c r="L237" s="289">
        <f t="shared" si="14"/>
        <v>2842.4203234943998</v>
      </c>
      <c r="M237" s="149" t="s">
        <v>521</v>
      </c>
      <c r="N237" s="279">
        <f t="shared" si="15"/>
        <v>2700.2993073196799</v>
      </c>
      <c r="O237" s="63"/>
    </row>
    <row r="238" spans="1:15" s="3" customFormat="1" ht="12.75">
      <c r="A238" s="586"/>
      <c r="B238" s="74" t="s">
        <v>198</v>
      </c>
      <c r="C238" s="67" t="s">
        <v>198</v>
      </c>
      <c r="D238" s="60" t="s">
        <v>5</v>
      </c>
      <c r="E238" s="64">
        <v>400</v>
      </c>
      <c r="F238" s="64">
        <v>150</v>
      </c>
      <c r="G238" s="69">
        <v>7.97</v>
      </c>
      <c r="H238" s="64">
        <v>1</v>
      </c>
      <c r="I238" s="77">
        <v>1203.6094004352001</v>
      </c>
      <c r="J238" s="76">
        <f>K5</f>
        <v>0</v>
      </c>
      <c r="K238" s="39">
        <f t="shared" si="17"/>
        <v>1203.6094004352001</v>
      </c>
      <c r="L238" s="289">
        <f t="shared" si="14"/>
        <v>2407.2188008704002</v>
      </c>
      <c r="M238" s="149">
        <f t="shared" si="16"/>
        <v>6018.0470021760002</v>
      </c>
      <c r="N238" s="279">
        <f t="shared" si="15"/>
        <v>2286.8578608268799</v>
      </c>
      <c r="O238" s="63"/>
    </row>
    <row r="239" spans="1:15" s="3" customFormat="1" ht="12.75">
      <c r="A239" s="586"/>
      <c r="B239" s="74" t="s">
        <v>199</v>
      </c>
      <c r="C239" s="67" t="s">
        <v>199</v>
      </c>
      <c r="D239" s="60" t="s">
        <v>5</v>
      </c>
      <c r="E239" s="64">
        <v>400</v>
      </c>
      <c r="F239" s="64">
        <v>100</v>
      </c>
      <c r="G239" s="69">
        <v>10.625</v>
      </c>
      <c r="H239" s="64">
        <v>1.5</v>
      </c>
      <c r="I239" s="77">
        <v>1505.0267512896</v>
      </c>
      <c r="J239" s="76">
        <f>K5</f>
        <v>0</v>
      </c>
      <c r="K239" s="39">
        <f t="shared" si="17"/>
        <v>1505.0267512896</v>
      </c>
      <c r="L239" s="289">
        <f t="shared" si="14"/>
        <v>3010.0535025792001</v>
      </c>
      <c r="M239" s="149" t="s">
        <v>521</v>
      </c>
      <c r="N239" s="279">
        <f t="shared" si="15"/>
        <v>2859.5508274502399</v>
      </c>
      <c r="O239" s="63"/>
    </row>
    <row r="240" spans="1:15" s="3" customFormat="1" ht="12.75">
      <c r="A240" s="586"/>
      <c r="B240" s="74" t="s">
        <v>200</v>
      </c>
      <c r="C240" s="67" t="s">
        <v>200</v>
      </c>
      <c r="D240" s="60" t="s">
        <v>5</v>
      </c>
      <c r="E240" s="64">
        <v>400</v>
      </c>
      <c r="F240" s="64">
        <v>100</v>
      </c>
      <c r="G240" s="69">
        <v>8.5</v>
      </c>
      <c r="H240" s="64">
        <v>1.2</v>
      </c>
      <c r="I240" s="77">
        <v>1274.531130048</v>
      </c>
      <c r="J240" s="76">
        <f>K5</f>
        <v>0</v>
      </c>
      <c r="K240" s="39">
        <f t="shared" si="17"/>
        <v>1274.531130048</v>
      </c>
      <c r="L240" s="289">
        <f t="shared" si="14"/>
        <v>2549.062260096</v>
      </c>
      <c r="M240" s="149" t="s">
        <v>521</v>
      </c>
      <c r="N240" s="279">
        <f t="shared" si="15"/>
        <v>2421.6091470912002</v>
      </c>
      <c r="O240" s="63"/>
    </row>
    <row r="241" spans="1:15" s="3" customFormat="1" ht="12.75">
      <c r="A241" s="586"/>
      <c r="B241" s="74" t="s">
        <v>201</v>
      </c>
      <c r="C241" s="67" t="s">
        <v>201</v>
      </c>
      <c r="D241" s="60" t="s">
        <v>5</v>
      </c>
      <c r="E241" s="64">
        <v>400</v>
      </c>
      <c r="F241" s="64">
        <v>100</v>
      </c>
      <c r="G241" s="69">
        <v>7.09</v>
      </c>
      <c r="H241" s="64">
        <v>1</v>
      </c>
      <c r="I241" s="77">
        <v>1121.4046683839999</v>
      </c>
      <c r="J241" s="76">
        <f>K5</f>
        <v>0</v>
      </c>
      <c r="K241" s="39">
        <f t="shared" si="17"/>
        <v>1121.4046683839999</v>
      </c>
      <c r="L241" s="289">
        <f t="shared" si="14"/>
        <v>2242.8093367679999</v>
      </c>
      <c r="M241" s="149">
        <f t="shared" si="16"/>
        <v>5607.0233419199994</v>
      </c>
      <c r="N241" s="279">
        <f t="shared" si="15"/>
        <v>2130.6688699295996</v>
      </c>
      <c r="O241" s="63"/>
    </row>
    <row r="242" spans="1:15" s="3" customFormat="1" ht="12.75">
      <c r="A242" s="586"/>
      <c r="B242" s="74" t="s">
        <v>202</v>
      </c>
      <c r="C242" s="67" t="s">
        <v>202</v>
      </c>
      <c r="D242" s="60" t="s">
        <v>5</v>
      </c>
      <c r="E242" s="64">
        <v>400</v>
      </c>
      <c r="F242" s="64">
        <v>100</v>
      </c>
      <c r="G242" s="69">
        <v>4.96</v>
      </c>
      <c r="H242" s="64">
        <v>0.7</v>
      </c>
      <c r="I242" s="77">
        <v>921.53433947519989</v>
      </c>
      <c r="J242" s="76">
        <f>K5</f>
        <v>0</v>
      </c>
      <c r="K242" s="39">
        <f t="shared" si="17"/>
        <v>921.53433947519989</v>
      </c>
      <c r="L242" s="289" t="s">
        <v>521</v>
      </c>
      <c r="M242" s="149">
        <f t="shared" si="16"/>
        <v>4607.6716973759994</v>
      </c>
      <c r="N242" s="279">
        <f t="shared" si="15"/>
        <v>1750.9152450028796</v>
      </c>
      <c r="O242" s="63"/>
    </row>
    <row r="243" spans="1:15" s="3" customFormat="1" ht="12.75">
      <c r="A243" s="586"/>
      <c r="B243" s="74" t="s">
        <v>203</v>
      </c>
      <c r="C243" s="67" t="s">
        <v>203</v>
      </c>
      <c r="D243" s="60" t="s">
        <v>5</v>
      </c>
      <c r="E243" s="64">
        <v>300</v>
      </c>
      <c r="F243" s="64">
        <v>80</v>
      </c>
      <c r="G243" s="69">
        <v>7.9249999999999998</v>
      </c>
      <c r="H243" s="64">
        <v>1.5</v>
      </c>
      <c r="I243" s="77">
        <v>1269.6955575744</v>
      </c>
      <c r="J243" s="76">
        <f>K5</f>
        <v>0</v>
      </c>
      <c r="K243" s="39">
        <f t="shared" si="17"/>
        <v>1269.6955575744</v>
      </c>
      <c r="L243" s="289">
        <f t="shared" si="14"/>
        <v>2539.3911151488001</v>
      </c>
      <c r="M243" s="149" t="s">
        <v>521</v>
      </c>
      <c r="N243" s="279">
        <f t="shared" si="15"/>
        <v>2412.42155939136</v>
      </c>
      <c r="O243" s="63"/>
    </row>
    <row r="244" spans="1:15" s="3" customFormat="1" ht="12.75">
      <c r="A244" s="586"/>
      <c r="B244" s="74" t="s">
        <v>204</v>
      </c>
      <c r="C244" s="67" t="s">
        <v>204</v>
      </c>
      <c r="D244" s="60" t="s">
        <v>5</v>
      </c>
      <c r="E244" s="64">
        <v>300</v>
      </c>
      <c r="F244" s="64">
        <v>80</v>
      </c>
      <c r="G244" s="69">
        <v>6.34</v>
      </c>
      <c r="H244" s="64">
        <v>1.2</v>
      </c>
      <c r="I244" s="77">
        <v>1085.9438035776</v>
      </c>
      <c r="J244" s="76">
        <f>K5</f>
        <v>0</v>
      </c>
      <c r="K244" s="39">
        <f t="shared" si="17"/>
        <v>1085.9438035776</v>
      </c>
      <c r="L244" s="289">
        <f t="shared" si="14"/>
        <v>2171.8876071551999</v>
      </c>
      <c r="M244" s="149" t="s">
        <v>521</v>
      </c>
      <c r="N244" s="279">
        <f t="shared" si="15"/>
        <v>2063.2932267974397</v>
      </c>
      <c r="O244" s="63"/>
    </row>
    <row r="245" spans="1:15" s="3" customFormat="1" ht="12.75">
      <c r="A245" s="586"/>
      <c r="B245" s="74" t="s">
        <v>205</v>
      </c>
      <c r="C245" s="67" t="s">
        <v>205</v>
      </c>
      <c r="D245" s="60" t="s">
        <v>5</v>
      </c>
      <c r="E245" s="64">
        <v>300</v>
      </c>
      <c r="F245" s="64">
        <v>80</v>
      </c>
      <c r="G245" s="69">
        <v>5.29</v>
      </c>
      <c r="H245" s="64">
        <v>1</v>
      </c>
      <c r="I245" s="77">
        <v>965.05449173760007</v>
      </c>
      <c r="J245" s="76">
        <f>K5</f>
        <v>0</v>
      </c>
      <c r="K245" s="39">
        <f t="shared" si="17"/>
        <v>965.05449173760007</v>
      </c>
      <c r="L245" s="289">
        <f t="shared" si="14"/>
        <v>1930.1089834752001</v>
      </c>
      <c r="M245" s="149">
        <f t="shared" si="16"/>
        <v>4825.2724586880004</v>
      </c>
      <c r="N245" s="279">
        <f t="shared" si="15"/>
        <v>1833.60353430144</v>
      </c>
      <c r="O245" s="63"/>
    </row>
    <row r="246" spans="1:15" s="3" customFormat="1" ht="12.75">
      <c r="A246" s="586"/>
      <c r="B246" s="74" t="s">
        <v>206</v>
      </c>
      <c r="C246" s="67" t="s">
        <v>206</v>
      </c>
      <c r="D246" s="60" t="s">
        <v>5</v>
      </c>
      <c r="E246" s="64">
        <v>300</v>
      </c>
      <c r="F246" s="64">
        <v>80</v>
      </c>
      <c r="G246" s="69">
        <v>3.7</v>
      </c>
      <c r="H246" s="64">
        <v>0.7</v>
      </c>
      <c r="I246" s="77">
        <v>803.86874261759999</v>
      </c>
      <c r="J246" s="76">
        <f>K5</f>
        <v>0</v>
      </c>
      <c r="K246" s="39">
        <f t="shared" si="17"/>
        <v>803.86874261759999</v>
      </c>
      <c r="L246" s="289" t="s">
        <v>521</v>
      </c>
      <c r="M246" s="149">
        <f t="shared" si="16"/>
        <v>4019.3437130880002</v>
      </c>
      <c r="N246" s="279">
        <f t="shared" si="15"/>
        <v>1527.3506109734399</v>
      </c>
      <c r="O246" s="63"/>
    </row>
    <row r="247" spans="1:15" s="3" customFormat="1" ht="12.75">
      <c r="A247" s="586"/>
      <c r="B247" s="74" t="s">
        <v>207</v>
      </c>
      <c r="C247" s="67" t="s">
        <v>207</v>
      </c>
      <c r="D247" s="60" t="s">
        <v>5</v>
      </c>
      <c r="E247" s="64">
        <v>300</v>
      </c>
      <c r="F247" s="64">
        <v>70</v>
      </c>
      <c r="G247" s="69">
        <v>7.75</v>
      </c>
      <c r="H247" s="64">
        <v>1.5</v>
      </c>
      <c r="I247" s="77">
        <v>1235.8465502591998</v>
      </c>
      <c r="J247" s="76">
        <f>K5</f>
        <v>0</v>
      </c>
      <c r="K247" s="39">
        <f t="shared" si="17"/>
        <v>1235.8465502591998</v>
      </c>
      <c r="L247" s="289">
        <f t="shared" si="14"/>
        <v>2471.6931005183997</v>
      </c>
      <c r="M247" s="149" t="s">
        <v>521</v>
      </c>
      <c r="N247" s="279">
        <f t="shared" si="15"/>
        <v>2348.1084454924794</v>
      </c>
      <c r="O247" s="63"/>
    </row>
    <row r="248" spans="1:15" s="3" customFormat="1" ht="12.75">
      <c r="A248" s="586"/>
      <c r="B248" s="74" t="s">
        <v>208</v>
      </c>
      <c r="C248" s="67" t="s">
        <v>208</v>
      </c>
      <c r="D248" s="60" t="s">
        <v>5</v>
      </c>
      <c r="E248" s="64">
        <v>300</v>
      </c>
      <c r="F248" s="64">
        <v>70</v>
      </c>
      <c r="G248" s="69">
        <v>6.2</v>
      </c>
      <c r="H248" s="64">
        <v>1.2</v>
      </c>
      <c r="I248" s="77">
        <v>1060.1540837184</v>
      </c>
      <c r="J248" s="76">
        <f>K5</f>
        <v>0</v>
      </c>
      <c r="K248" s="39">
        <f t="shared" si="17"/>
        <v>1060.1540837184</v>
      </c>
      <c r="L248" s="289">
        <f t="shared" si="14"/>
        <v>2120.3081674368</v>
      </c>
      <c r="M248" s="149" t="s">
        <v>521</v>
      </c>
      <c r="N248" s="279">
        <f t="shared" si="15"/>
        <v>2014.2927590649599</v>
      </c>
      <c r="O248" s="63"/>
    </row>
    <row r="249" spans="1:15" s="3" customFormat="1" ht="12.75">
      <c r="A249" s="586"/>
      <c r="B249" s="74" t="s">
        <v>209</v>
      </c>
      <c r="C249" s="67" t="s">
        <v>209</v>
      </c>
      <c r="D249" s="60" t="s">
        <v>5</v>
      </c>
      <c r="E249" s="64">
        <v>300</v>
      </c>
      <c r="F249" s="64">
        <v>70</v>
      </c>
      <c r="G249" s="69">
        <v>5.0999999999999996</v>
      </c>
      <c r="H249" s="64">
        <v>1</v>
      </c>
      <c r="I249" s="77">
        <v>942.48848686079987</v>
      </c>
      <c r="J249" s="76">
        <f>K5</f>
        <v>0</v>
      </c>
      <c r="K249" s="39">
        <f t="shared" si="17"/>
        <v>942.48848686079987</v>
      </c>
      <c r="L249" s="289">
        <f t="shared" si="14"/>
        <v>1884.9769737215997</v>
      </c>
      <c r="M249" s="149">
        <f t="shared" si="16"/>
        <v>4712.4424343039991</v>
      </c>
      <c r="N249" s="279">
        <f t="shared" si="15"/>
        <v>1790.7281250355197</v>
      </c>
      <c r="O249" s="63"/>
    </row>
    <row r="250" spans="1:15" s="3" customFormat="1" ht="12.75">
      <c r="A250" s="586"/>
      <c r="B250" s="74" t="s">
        <v>210</v>
      </c>
      <c r="C250" s="67" t="s">
        <v>210</v>
      </c>
      <c r="D250" s="60" t="s">
        <v>5</v>
      </c>
      <c r="E250" s="64">
        <v>300</v>
      </c>
      <c r="F250" s="64">
        <v>70</v>
      </c>
      <c r="G250" s="69">
        <v>3.6</v>
      </c>
      <c r="H250" s="64">
        <v>0.7</v>
      </c>
      <c r="I250" s="77">
        <v>787.75016770559978</v>
      </c>
      <c r="J250" s="76">
        <f>K5</f>
        <v>0</v>
      </c>
      <c r="K250" s="39">
        <f t="shared" si="17"/>
        <v>787.75016770559978</v>
      </c>
      <c r="L250" s="289" t="s">
        <v>521</v>
      </c>
      <c r="M250" s="149">
        <f t="shared" si="16"/>
        <v>3938.7508385279989</v>
      </c>
      <c r="N250" s="279">
        <f t="shared" si="15"/>
        <v>1496.7253186406394</v>
      </c>
      <c r="O250" s="63"/>
    </row>
    <row r="251" spans="1:15" s="3" customFormat="1" ht="12.75">
      <c r="A251" s="586"/>
      <c r="B251" s="74" t="s">
        <v>211</v>
      </c>
      <c r="C251" s="67" t="s">
        <v>211</v>
      </c>
      <c r="D251" s="60" t="s">
        <v>5</v>
      </c>
      <c r="E251" s="64">
        <v>300</v>
      </c>
      <c r="F251" s="64">
        <v>60</v>
      </c>
      <c r="G251" s="69">
        <v>7.375</v>
      </c>
      <c r="H251" s="64">
        <v>1.5</v>
      </c>
      <c r="I251" s="77">
        <v>1198.7738279616001</v>
      </c>
      <c r="J251" s="76">
        <f>K5</f>
        <v>0</v>
      </c>
      <c r="K251" s="39">
        <f t="shared" si="17"/>
        <v>1198.7738279616001</v>
      </c>
      <c r="L251" s="289">
        <f t="shared" si="14"/>
        <v>2397.5476559232002</v>
      </c>
      <c r="M251" s="149" t="s">
        <v>521</v>
      </c>
      <c r="N251" s="279">
        <f t="shared" si="15"/>
        <v>2277.6702731270402</v>
      </c>
      <c r="O251" s="63"/>
    </row>
    <row r="252" spans="1:15" s="3" customFormat="1" ht="12.75">
      <c r="A252" s="586"/>
      <c r="B252" s="74" t="s">
        <v>212</v>
      </c>
      <c r="C252" s="67" t="s">
        <v>212</v>
      </c>
      <c r="D252" s="60" t="s">
        <v>5</v>
      </c>
      <c r="E252" s="64">
        <v>300</v>
      </c>
      <c r="F252" s="64">
        <v>60</v>
      </c>
      <c r="G252" s="69">
        <v>5.9</v>
      </c>
      <c r="H252" s="64">
        <v>1.2</v>
      </c>
      <c r="I252" s="77">
        <v>1031.1406488768</v>
      </c>
      <c r="J252" s="76">
        <f>K5</f>
        <v>0</v>
      </c>
      <c r="K252" s="39">
        <f t="shared" si="17"/>
        <v>1031.1406488768</v>
      </c>
      <c r="L252" s="289">
        <f t="shared" si="14"/>
        <v>2062.2812977536</v>
      </c>
      <c r="M252" s="149" t="s">
        <v>521</v>
      </c>
      <c r="N252" s="279">
        <f t="shared" si="15"/>
        <v>1959.1672328659199</v>
      </c>
      <c r="O252" s="63"/>
    </row>
    <row r="253" spans="1:15" s="3" customFormat="1" ht="12.75">
      <c r="A253" s="586"/>
      <c r="B253" s="74" t="s">
        <v>213</v>
      </c>
      <c r="C253" s="67" t="s">
        <v>213</v>
      </c>
      <c r="D253" s="60" t="s">
        <v>5</v>
      </c>
      <c r="E253" s="64">
        <v>300</v>
      </c>
      <c r="F253" s="64">
        <v>60</v>
      </c>
      <c r="G253" s="69">
        <v>4.8499999999999996</v>
      </c>
      <c r="H253" s="64">
        <v>1</v>
      </c>
      <c r="I253" s="77">
        <v>919.92248198400011</v>
      </c>
      <c r="J253" s="76">
        <f>K5</f>
        <v>0</v>
      </c>
      <c r="K253" s="39">
        <f t="shared" si="17"/>
        <v>919.92248198400011</v>
      </c>
      <c r="L253" s="289">
        <f t="shared" si="14"/>
        <v>1839.8449639680002</v>
      </c>
      <c r="M253" s="149">
        <f t="shared" si="16"/>
        <v>4599.6124099200006</v>
      </c>
      <c r="N253" s="279">
        <f t="shared" si="15"/>
        <v>1747.8527157696001</v>
      </c>
      <c r="O253" s="63"/>
    </row>
    <row r="254" spans="1:15" s="3" customFormat="1" ht="12.75">
      <c r="A254" s="586"/>
      <c r="B254" s="74" t="s">
        <v>214</v>
      </c>
      <c r="C254" s="67" t="s">
        <v>214</v>
      </c>
      <c r="D254" s="60" t="s">
        <v>5</v>
      </c>
      <c r="E254" s="64">
        <v>300</v>
      </c>
      <c r="F254" s="64">
        <v>60</v>
      </c>
      <c r="G254" s="69">
        <v>3.4</v>
      </c>
      <c r="H254" s="64">
        <v>0.7</v>
      </c>
      <c r="I254" s="77">
        <v>770.01973530240002</v>
      </c>
      <c r="J254" s="76">
        <f>K5</f>
        <v>0</v>
      </c>
      <c r="K254" s="39">
        <f t="shared" si="17"/>
        <v>770.01973530240002</v>
      </c>
      <c r="L254" s="289" t="s">
        <v>521</v>
      </c>
      <c r="M254" s="149">
        <f t="shared" si="16"/>
        <v>3850.0986765120001</v>
      </c>
      <c r="N254" s="279">
        <f t="shared" si="15"/>
        <v>1463.03749707456</v>
      </c>
      <c r="O254" s="63"/>
    </row>
    <row r="255" spans="1:15" s="3" customFormat="1" ht="12.75">
      <c r="A255" s="586"/>
      <c r="B255" s="74" t="s">
        <v>215</v>
      </c>
      <c r="C255" s="67" t="s">
        <v>215</v>
      </c>
      <c r="D255" s="60" t="s">
        <v>5</v>
      </c>
      <c r="E255" s="64">
        <v>300</v>
      </c>
      <c r="F255" s="64">
        <v>50</v>
      </c>
      <c r="G255" s="69">
        <v>7.1624999999999996</v>
      </c>
      <c r="H255" s="64">
        <v>1.5</v>
      </c>
      <c r="I255" s="77">
        <v>1164.9248206463999</v>
      </c>
      <c r="J255" s="76">
        <f>K5</f>
        <v>0</v>
      </c>
      <c r="K255" s="39">
        <f t="shared" si="17"/>
        <v>1164.9248206463999</v>
      </c>
      <c r="L255" s="289">
        <f t="shared" si="14"/>
        <v>2329.8496412927998</v>
      </c>
      <c r="M255" s="149" t="s">
        <v>521</v>
      </c>
      <c r="N255" s="279">
        <f t="shared" si="15"/>
        <v>2213.3571592281596</v>
      </c>
      <c r="O255" s="63"/>
    </row>
    <row r="256" spans="1:15" s="3" customFormat="1" ht="12.75">
      <c r="A256" s="586"/>
      <c r="B256" s="74" t="s">
        <v>216</v>
      </c>
      <c r="C256" s="67" t="s">
        <v>216</v>
      </c>
      <c r="D256" s="60" t="s">
        <v>5</v>
      </c>
      <c r="E256" s="64">
        <v>300</v>
      </c>
      <c r="F256" s="64">
        <v>50</v>
      </c>
      <c r="G256" s="69">
        <v>5.73</v>
      </c>
      <c r="H256" s="64">
        <v>1.2</v>
      </c>
      <c r="I256" s="77">
        <v>1003.7390715263999</v>
      </c>
      <c r="J256" s="76">
        <f>K5</f>
        <v>0</v>
      </c>
      <c r="K256" s="39">
        <f t="shared" si="17"/>
        <v>1003.7390715263999</v>
      </c>
      <c r="L256" s="289">
        <f t="shared" si="14"/>
        <v>2007.4781430527999</v>
      </c>
      <c r="M256" s="149" t="s">
        <v>521</v>
      </c>
      <c r="N256" s="279">
        <f t="shared" si="15"/>
        <v>1907.1042359001597</v>
      </c>
      <c r="O256" s="63"/>
    </row>
    <row r="257" spans="1:15" s="3" customFormat="1" ht="12.75">
      <c r="A257" s="586"/>
      <c r="B257" s="74" t="s">
        <v>217</v>
      </c>
      <c r="C257" s="67" t="s">
        <v>217</v>
      </c>
      <c r="D257" s="60" t="s">
        <v>5</v>
      </c>
      <c r="E257" s="64">
        <v>300</v>
      </c>
      <c r="F257" s="64">
        <v>50</v>
      </c>
      <c r="G257" s="69">
        <v>4.7699999999999996</v>
      </c>
      <c r="H257" s="64">
        <v>1</v>
      </c>
      <c r="I257" s="77">
        <v>897.35647710719991</v>
      </c>
      <c r="J257" s="76">
        <f>K5</f>
        <v>0</v>
      </c>
      <c r="K257" s="39">
        <f t="shared" si="17"/>
        <v>897.35647710719991</v>
      </c>
      <c r="L257" s="289">
        <f t="shared" si="14"/>
        <v>1794.7129542143998</v>
      </c>
      <c r="M257" s="149">
        <f t="shared" si="16"/>
        <v>4486.7823855359993</v>
      </c>
      <c r="N257" s="279">
        <f t="shared" si="15"/>
        <v>1704.9773065036798</v>
      </c>
      <c r="O257" s="63"/>
    </row>
    <row r="258" spans="1:15" s="3" customFormat="1" ht="12.75">
      <c r="A258" s="586"/>
      <c r="B258" s="74" t="s">
        <v>218</v>
      </c>
      <c r="C258" s="67" t="s">
        <v>218</v>
      </c>
      <c r="D258" s="60" t="s">
        <v>5</v>
      </c>
      <c r="E258" s="64">
        <v>300</v>
      </c>
      <c r="F258" s="64">
        <v>50</v>
      </c>
      <c r="G258" s="69">
        <v>3.34</v>
      </c>
      <c r="H258" s="64">
        <v>0.7</v>
      </c>
      <c r="I258" s="77">
        <v>753.90116039040004</v>
      </c>
      <c r="J258" s="76">
        <f>K5</f>
        <v>0</v>
      </c>
      <c r="K258" s="39">
        <f t="shared" si="17"/>
        <v>753.90116039040004</v>
      </c>
      <c r="L258" s="289" t="s">
        <v>521</v>
      </c>
      <c r="M258" s="149">
        <f t="shared" si="16"/>
        <v>3769.5058019520002</v>
      </c>
      <c r="N258" s="279">
        <f t="shared" si="15"/>
        <v>1432.41220474176</v>
      </c>
      <c r="O258" s="63"/>
    </row>
    <row r="259" spans="1:15" s="3" customFormat="1" ht="12.75">
      <c r="A259" s="586"/>
      <c r="B259" s="74" t="s">
        <v>219</v>
      </c>
      <c r="C259" s="67" t="s">
        <v>219</v>
      </c>
      <c r="D259" s="60" t="s">
        <v>5</v>
      </c>
      <c r="E259" s="64">
        <v>300</v>
      </c>
      <c r="F259" s="64">
        <v>200</v>
      </c>
      <c r="G259" s="69">
        <v>10.987500000000001</v>
      </c>
      <c r="H259" s="64">
        <v>1.5</v>
      </c>
      <c r="I259" s="77">
        <v>1714.5682251455999</v>
      </c>
      <c r="J259" s="76">
        <f>K5</f>
        <v>0</v>
      </c>
      <c r="K259" s="39">
        <f t="shared" si="17"/>
        <v>1714.5682251455999</v>
      </c>
      <c r="L259" s="289">
        <f t="shared" si="14"/>
        <v>3429.1364502911997</v>
      </c>
      <c r="M259" s="149" t="s">
        <v>521</v>
      </c>
      <c r="N259" s="279">
        <f t="shared" si="15"/>
        <v>3257.6796277766398</v>
      </c>
      <c r="O259" s="63"/>
    </row>
    <row r="260" spans="1:15" s="3" customFormat="1" ht="12.75">
      <c r="A260" s="586"/>
      <c r="B260" s="74" t="s">
        <v>220</v>
      </c>
      <c r="C260" s="67" t="s">
        <v>220</v>
      </c>
      <c r="D260" s="60" t="s">
        <v>5</v>
      </c>
      <c r="E260" s="64">
        <v>300</v>
      </c>
      <c r="F260" s="64">
        <v>200</v>
      </c>
      <c r="G260" s="69">
        <v>8.7899999999999991</v>
      </c>
      <c r="H260" s="64">
        <v>1.2</v>
      </c>
      <c r="I260" s="77">
        <v>1445.3880241151996</v>
      </c>
      <c r="J260" s="76">
        <f>K5</f>
        <v>0</v>
      </c>
      <c r="K260" s="39">
        <f t="shared" si="17"/>
        <v>1445.3880241151996</v>
      </c>
      <c r="L260" s="289">
        <f t="shared" si="14"/>
        <v>2890.7760482303993</v>
      </c>
      <c r="M260" s="149" t="s">
        <v>521</v>
      </c>
      <c r="N260" s="279">
        <f t="shared" si="15"/>
        <v>2746.2372458188793</v>
      </c>
      <c r="O260" s="63"/>
    </row>
    <row r="261" spans="1:15" s="3" customFormat="1" ht="12.75">
      <c r="A261" s="586"/>
      <c r="B261" s="74" t="s">
        <v>221</v>
      </c>
      <c r="C261" s="67" t="s">
        <v>221</v>
      </c>
      <c r="D261" s="60" t="s">
        <v>5</v>
      </c>
      <c r="E261" s="64">
        <v>300</v>
      </c>
      <c r="F261" s="64">
        <v>200</v>
      </c>
      <c r="G261" s="69">
        <v>7.33</v>
      </c>
      <c r="H261" s="64">
        <v>1</v>
      </c>
      <c r="I261" s="77">
        <v>1200.3856854527999</v>
      </c>
      <c r="J261" s="76">
        <f>K5</f>
        <v>0</v>
      </c>
      <c r="K261" s="39">
        <f t="shared" si="17"/>
        <v>1200.3856854527999</v>
      </c>
      <c r="L261" s="289">
        <f t="shared" si="14"/>
        <v>2400.7713709055997</v>
      </c>
      <c r="M261" s="149">
        <f t="shared" si="16"/>
        <v>6001.9284272639998</v>
      </c>
      <c r="N261" s="279">
        <f t="shared" si="15"/>
        <v>2280.7328023603195</v>
      </c>
      <c r="O261" s="63"/>
    </row>
    <row r="262" spans="1:15" s="3" customFormat="1" ht="12.75">
      <c r="A262" s="586"/>
      <c r="B262" s="74" t="s">
        <v>222</v>
      </c>
      <c r="C262" s="67" t="s">
        <v>222</v>
      </c>
      <c r="D262" s="60" t="s">
        <v>5</v>
      </c>
      <c r="E262" s="64">
        <v>300</v>
      </c>
      <c r="F262" s="64">
        <v>150</v>
      </c>
      <c r="G262" s="69">
        <v>9.7249999999999996</v>
      </c>
      <c r="H262" s="64">
        <v>1.5</v>
      </c>
      <c r="I262" s="77">
        <v>1530.8164711488</v>
      </c>
      <c r="J262" s="76">
        <f>K5</f>
        <v>0</v>
      </c>
      <c r="K262" s="39">
        <f t="shared" si="17"/>
        <v>1530.8164711488</v>
      </c>
      <c r="L262" s="289">
        <f t="shared" si="14"/>
        <v>3061.6329422976</v>
      </c>
      <c r="M262" s="149" t="s">
        <v>521</v>
      </c>
      <c r="N262" s="279">
        <f t="shared" si="15"/>
        <v>2908.55129518272</v>
      </c>
      <c r="O262" s="63"/>
    </row>
    <row r="263" spans="1:15" s="3" customFormat="1" ht="12.75">
      <c r="A263" s="586"/>
      <c r="B263" s="74" t="s">
        <v>223</v>
      </c>
      <c r="C263" s="67" t="s">
        <v>223</v>
      </c>
      <c r="D263" s="60" t="s">
        <v>5</v>
      </c>
      <c r="E263" s="64">
        <v>300</v>
      </c>
      <c r="F263" s="64">
        <v>150</v>
      </c>
      <c r="G263" s="69">
        <v>7.78</v>
      </c>
      <c r="H263" s="64">
        <v>1.2</v>
      </c>
      <c r="I263" s="77">
        <v>1295.4852774335995</v>
      </c>
      <c r="J263" s="76">
        <f>K5</f>
        <v>0</v>
      </c>
      <c r="K263" s="39">
        <f t="shared" si="17"/>
        <v>1295.4852774335995</v>
      </c>
      <c r="L263" s="289">
        <f t="shared" si="14"/>
        <v>2590.9705548671991</v>
      </c>
      <c r="M263" s="149" t="s">
        <v>521</v>
      </c>
      <c r="N263" s="279">
        <f t="shared" si="15"/>
        <v>2461.4220271238391</v>
      </c>
      <c r="O263" s="63"/>
    </row>
    <row r="264" spans="1:15" s="3" customFormat="1" ht="12.75">
      <c r="A264" s="586"/>
      <c r="B264" s="74" t="s">
        <v>224</v>
      </c>
      <c r="C264" s="67" t="s">
        <v>224</v>
      </c>
      <c r="D264" s="60" t="s">
        <v>5</v>
      </c>
      <c r="E264" s="64">
        <v>300</v>
      </c>
      <c r="F264" s="64">
        <v>150</v>
      </c>
      <c r="G264" s="69">
        <v>6.49</v>
      </c>
      <c r="H264" s="64">
        <v>1</v>
      </c>
      <c r="I264" s="77">
        <v>1139.1351007871997</v>
      </c>
      <c r="J264" s="76">
        <f>K5</f>
        <v>0</v>
      </c>
      <c r="K264" s="39">
        <f t="shared" si="17"/>
        <v>1139.1351007871997</v>
      </c>
      <c r="L264" s="289">
        <f t="shared" ref="L264:L327" si="18">K264*2</f>
        <v>2278.2702015743994</v>
      </c>
      <c r="M264" s="149">
        <f t="shared" ref="M264:M325" si="19">K264*5</f>
        <v>5695.6755039359987</v>
      </c>
      <c r="N264" s="279">
        <f t="shared" ref="N264:N327" si="20">K264*1.9</f>
        <v>2164.3566914956791</v>
      </c>
      <c r="O264" s="63"/>
    </row>
    <row r="265" spans="1:15" s="3" customFormat="1" ht="12.75">
      <c r="A265" s="586"/>
      <c r="B265" s="74" t="s">
        <v>225</v>
      </c>
      <c r="C265" s="67" t="s">
        <v>225</v>
      </c>
      <c r="D265" s="60" t="s">
        <v>5</v>
      </c>
      <c r="E265" s="64">
        <v>300</v>
      </c>
      <c r="F265" s="64">
        <v>100</v>
      </c>
      <c r="G265" s="69">
        <v>8.4375</v>
      </c>
      <c r="H265" s="64">
        <v>1.5</v>
      </c>
      <c r="I265" s="77">
        <v>1343.8410021696</v>
      </c>
      <c r="J265" s="76">
        <f>K5</f>
        <v>0</v>
      </c>
      <c r="K265" s="39">
        <f t="shared" si="17"/>
        <v>1343.8410021696</v>
      </c>
      <c r="L265" s="289">
        <f t="shared" si="18"/>
        <v>2687.6820043391999</v>
      </c>
      <c r="M265" s="149" t="s">
        <v>521</v>
      </c>
      <c r="N265" s="279">
        <f t="shared" si="20"/>
        <v>2553.2979041222397</v>
      </c>
      <c r="O265" s="63"/>
    </row>
    <row r="266" spans="1:15" s="3" customFormat="1" ht="12.75">
      <c r="A266" s="586"/>
      <c r="B266" s="74" t="s">
        <v>226</v>
      </c>
      <c r="C266" s="67" t="s">
        <v>226</v>
      </c>
      <c r="D266" s="60" t="s">
        <v>5</v>
      </c>
      <c r="E266" s="64">
        <v>300</v>
      </c>
      <c r="F266" s="64">
        <v>100</v>
      </c>
      <c r="G266" s="69">
        <v>6.75</v>
      </c>
      <c r="H266" s="64">
        <v>1.2</v>
      </c>
      <c r="I266" s="77">
        <v>1147.1943882431997</v>
      </c>
      <c r="J266" s="76">
        <f>K5</f>
        <v>0</v>
      </c>
      <c r="K266" s="39">
        <f t="shared" si="17"/>
        <v>1147.1943882431997</v>
      </c>
      <c r="L266" s="289">
        <f t="shared" si="18"/>
        <v>2294.3887764863994</v>
      </c>
      <c r="M266" s="149" t="s">
        <v>521</v>
      </c>
      <c r="N266" s="279">
        <f t="shared" si="20"/>
        <v>2179.6693376620792</v>
      </c>
      <c r="O266" s="63"/>
    </row>
    <row r="267" spans="1:15" s="3" customFormat="1" ht="12.75">
      <c r="A267" s="586"/>
      <c r="B267" s="74" t="s">
        <v>227</v>
      </c>
      <c r="C267" s="67" t="s">
        <v>227</v>
      </c>
      <c r="D267" s="60" t="s">
        <v>5</v>
      </c>
      <c r="E267" s="64">
        <v>300</v>
      </c>
      <c r="F267" s="64">
        <v>100</v>
      </c>
      <c r="G267" s="69">
        <v>5.63</v>
      </c>
      <c r="H267" s="64">
        <v>1</v>
      </c>
      <c r="I267" s="77">
        <v>1015.0220739648</v>
      </c>
      <c r="J267" s="76">
        <f>K5</f>
        <v>0</v>
      </c>
      <c r="K267" s="39">
        <f t="shared" si="17"/>
        <v>1015.0220739648</v>
      </c>
      <c r="L267" s="289">
        <f t="shared" si="18"/>
        <v>2030.0441479296001</v>
      </c>
      <c r="M267" s="149">
        <f t="shared" si="19"/>
        <v>5075.1103698240004</v>
      </c>
      <c r="N267" s="279">
        <f t="shared" si="20"/>
        <v>1928.5419405331199</v>
      </c>
      <c r="O267" s="63"/>
    </row>
    <row r="268" spans="1:15" s="3" customFormat="1" ht="12.75">
      <c r="A268" s="586"/>
      <c r="B268" s="74" t="s">
        <v>228</v>
      </c>
      <c r="C268" s="67" t="s">
        <v>228</v>
      </c>
      <c r="D268" s="60" t="s">
        <v>5</v>
      </c>
      <c r="E268" s="64">
        <v>300</v>
      </c>
      <c r="F268" s="64">
        <v>100</v>
      </c>
      <c r="G268" s="69">
        <v>3.94</v>
      </c>
      <c r="H268" s="64">
        <v>0.7</v>
      </c>
      <c r="I268" s="77">
        <v>840.94146491519984</v>
      </c>
      <c r="J268" s="76">
        <f>K5</f>
        <v>0</v>
      </c>
      <c r="K268" s="39">
        <f t="shared" si="17"/>
        <v>840.94146491519984</v>
      </c>
      <c r="L268" s="289" t="s">
        <v>521</v>
      </c>
      <c r="M268" s="149">
        <f t="shared" si="19"/>
        <v>4204.7073245759993</v>
      </c>
      <c r="N268" s="279">
        <f t="shared" si="20"/>
        <v>1597.7887833388797</v>
      </c>
      <c r="O268" s="63"/>
    </row>
    <row r="269" spans="1:15" s="3" customFormat="1" ht="12.75">
      <c r="A269" s="586"/>
      <c r="B269" s="74" t="s">
        <v>229</v>
      </c>
      <c r="C269" s="67" t="s">
        <v>229</v>
      </c>
      <c r="D269" s="60" t="s">
        <v>5</v>
      </c>
      <c r="E269" s="64">
        <v>200</v>
      </c>
      <c r="F269" s="64">
        <v>80</v>
      </c>
      <c r="G269" s="69">
        <v>6</v>
      </c>
      <c r="H269" s="64">
        <v>1.5</v>
      </c>
      <c r="I269" s="77">
        <v>1097.226806016</v>
      </c>
      <c r="J269" s="76">
        <f>K5</f>
        <v>0</v>
      </c>
      <c r="K269" s="39">
        <f t="shared" si="17"/>
        <v>1097.226806016</v>
      </c>
      <c r="L269" s="289">
        <f t="shared" si="18"/>
        <v>2194.4536120319999</v>
      </c>
      <c r="M269" s="149" t="s">
        <v>521</v>
      </c>
      <c r="N269" s="279">
        <f t="shared" si="20"/>
        <v>2084.7309314303998</v>
      </c>
      <c r="O269" s="63"/>
    </row>
    <row r="270" spans="1:15" s="3" customFormat="1" ht="12.75">
      <c r="A270" s="586"/>
      <c r="B270" s="74" t="s">
        <v>230</v>
      </c>
      <c r="C270" s="67" t="s">
        <v>230</v>
      </c>
      <c r="D270" s="60" t="s">
        <v>5</v>
      </c>
      <c r="E270" s="64">
        <v>200</v>
      </c>
      <c r="F270" s="64">
        <v>80</v>
      </c>
      <c r="G270" s="69">
        <v>4.8</v>
      </c>
      <c r="H270" s="64">
        <v>1.2</v>
      </c>
      <c r="I270" s="77">
        <v>950.54777431679997</v>
      </c>
      <c r="J270" s="76">
        <f>K5</f>
        <v>0</v>
      </c>
      <c r="K270" s="39">
        <f t="shared" si="17"/>
        <v>950.54777431679997</v>
      </c>
      <c r="L270" s="289">
        <f t="shared" si="18"/>
        <v>1901.0955486335999</v>
      </c>
      <c r="M270" s="149" t="s">
        <v>521</v>
      </c>
      <c r="N270" s="279">
        <f t="shared" si="20"/>
        <v>1806.0407712019198</v>
      </c>
      <c r="O270" s="63"/>
    </row>
    <row r="271" spans="1:15" s="3" customFormat="1" ht="12.75">
      <c r="A271" s="586"/>
      <c r="B271" s="74" t="s">
        <v>231</v>
      </c>
      <c r="C271" s="67" t="s">
        <v>231</v>
      </c>
      <c r="D271" s="60" t="s">
        <v>5</v>
      </c>
      <c r="E271" s="64">
        <v>200</v>
      </c>
      <c r="F271" s="64">
        <v>80</v>
      </c>
      <c r="G271" s="69">
        <v>4</v>
      </c>
      <c r="H271" s="64">
        <v>1</v>
      </c>
      <c r="I271" s="77">
        <v>853.83632484479995</v>
      </c>
      <c r="J271" s="76">
        <f>K5</f>
        <v>0</v>
      </c>
      <c r="K271" s="39">
        <f t="shared" si="17"/>
        <v>853.83632484479995</v>
      </c>
      <c r="L271" s="289">
        <f t="shared" si="18"/>
        <v>1707.6726496895999</v>
      </c>
      <c r="M271" s="149">
        <f t="shared" si="19"/>
        <v>4269.1816242240002</v>
      </c>
      <c r="N271" s="279">
        <f t="shared" si="20"/>
        <v>1622.2890172051198</v>
      </c>
      <c r="O271" s="63"/>
    </row>
    <row r="272" spans="1:15" s="3" customFormat="1" ht="12.75">
      <c r="A272" s="586"/>
      <c r="B272" s="74" t="s">
        <v>232</v>
      </c>
      <c r="C272" s="67" t="s">
        <v>232</v>
      </c>
      <c r="D272" s="60" t="s">
        <v>5</v>
      </c>
      <c r="E272" s="64">
        <v>200</v>
      </c>
      <c r="F272" s="64">
        <v>80</v>
      </c>
      <c r="G272" s="69">
        <v>2.8</v>
      </c>
      <c r="H272" s="64">
        <v>0.7</v>
      </c>
      <c r="I272" s="77">
        <v>718.44029558399995</v>
      </c>
      <c r="J272" s="76">
        <f>K5</f>
        <v>0</v>
      </c>
      <c r="K272" s="39">
        <f t="shared" si="17"/>
        <v>718.44029558399995</v>
      </c>
      <c r="L272" s="289" t="s">
        <v>521</v>
      </c>
      <c r="M272" s="149">
        <f t="shared" si="19"/>
        <v>3592.2014779199999</v>
      </c>
      <c r="N272" s="279">
        <f t="shared" si="20"/>
        <v>1365.0365616095999</v>
      </c>
      <c r="O272" s="63"/>
    </row>
    <row r="273" spans="1:15" s="3" customFormat="1" ht="12.75">
      <c r="A273" s="586"/>
      <c r="B273" s="74" t="s">
        <v>233</v>
      </c>
      <c r="C273" s="67" t="s">
        <v>233</v>
      </c>
      <c r="D273" s="60" t="s">
        <v>5</v>
      </c>
      <c r="E273" s="64">
        <v>200</v>
      </c>
      <c r="F273" s="64">
        <v>70</v>
      </c>
      <c r="G273" s="69">
        <v>5.75</v>
      </c>
      <c r="H273" s="64">
        <v>1.5</v>
      </c>
      <c r="I273" s="77">
        <v>1061.7659412096</v>
      </c>
      <c r="J273" s="76">
        <f>K5</f>
        <v>0</v>
      </c>
      <c r="K273" s="39">
        <f t="shared" si="17"/>
        <v>1061.7659412096</v>
      </c>
      <c r="L273" s="289">
        <f t="shared" si="18"/>
        <v>2123.5318824192</v>
      </c>
      <c r="M273" s="149" t="s">
        <v>521</v>
      </c>
      <c r="N273" s="279">
        <f t="shared" si="20"/>
        <v>2017.3552882982399</v>
      </c>
      <c r="O273" s="63"/>
    </row>
    <row r="274" spans="1:15" s="3" customFormat="1" ht="12.75">
      <c r="A274" s="586"/>
      <c r="B274" s="74" t="s">
        <v>234</v>
      </c>
      <c r="C274" s="67" t="s">
        <v>234</v>
      </c>
      <c r="D274" s="60" t="s">
        <v>5</v>
      </c>
      <c r="E274" s="64">
        <v>200</v>
      </c>
      <c r="F274" s="64">
        <v>70</v>
      </c>
      <c r="G274" s="69">
        <v>4.5999999999999996</v>
      </c>
      <c r="H274" s="64">
        <v>1.2</v>
      </c>
      <c r="I274" s="77">
        <v>921.53433947519989</v>
      </c>
      <c r="J274" s="76">
        <f>K5</f>
        <v>0</v>
      </c>
      <c r="K274" s="39">
        <f t="shared" si="17"/>
        <v>921.53433947519989</v>
      </c>
      <c r="L274" s="289">
        <f t="shared" si="18"/>
        <v>1843.0686789503998</v>
      </c>
      <c r="M274" s="149" t="s">
        <v>521</v>
      </c>
      <c r="N274" s="279">
        <f t="shared" si="20"/>
        <v>1750.9152450028796</v>
      </c>
      <c r="O274" s="63"/>
    </row>
    <row r="275" spans="1:15" s="3" customFormat="1" ht="12.75">
      <c r="A275" s="586"/>
      <c r="B275" s="74" t="s">
        <v>235</v>
      </c>
      <c r="C275" s="67" t="s">
        <v>235</v>
      </c>
      <c r="D275" s="60" t="s">
        <v>5</v>
      </c>
      <c r="E275" s="64">
        <v>200</v>
      </c>
      <c r="F275" s="64">
        <v>70</v>
      </c>
      <c r="G275" s="69">
        <v>3.85</v>
      </c>
      <c r="H275" s="64">
        <v>1</v>
      </c>
      <c r="I275" s="77">
        <v>829.65846247679985</v>
      </c>
      <c r="J275" s="76">
        <f>K5</f>
        <v>0</v>
      </c>
      <c r="K275" s="39">
        <f t="shared" si="17"/>
        <v>829.65846247679985</v>
      </c>
      <c r="L275" s="289">
        <f t="shared" si="18"/>
        <v>1659.3169249535997</v>
      </c>
      <c r="M275" s="149">
        <f t="shared" si="19"/>
        <v>4148.2923123839992</v>
      </c>
      <c r="N275" s="279">
        <f t="shared" si="20"/>
        <v>1576.3510787059197</v>
      </c>
      <c r="O275" s="63"/>
    </row>
    <row r="276" spans="1:15" s="3" customFormat="1" ht="12.75">
      <c r="A276" s="586"/>
      <c r="B276" s="74" t="s">
        <v>236</v>
      </c>
      <c r="C276" s="67" t="s">
        <v>236</v>
      </c>
      <c r="D276" s="60" t="s">
        <v>5</v>
      </c>
      <c r="E276" s="64">
        <v>200</v>
      </c>
      <c r="F276" s="64">
        <v>70</v>
      </c>
      <c r="G276" s="69">
        <v>2.7</v>
      </c>
      <c r="H276" s="64">
        <v>0.7</v>
      </c>
      <c r="I276" s="77">
        <v>700.70986318080008</v>
      </c>
      <c r="J276" s="76">
        <f>K5</f>
        <v>0</v>
      </c>
      <c r="K276" s="39">
        <f t="shared" ref="K276:K321" si="21">I276*(1-J276)</f>
        <v>700.70986318080008</v>
      </c>
      <c r="L276" s="289" t="s">
        <v>521</v>
      </c>
      <c r="M276" s="149">
        <f t="shared" si="19"/>
        <v>3503.5493159040007</v>
      </c>
      <c r="N276" s="279">
        <f t="shared" si="20"/>
        <v>1331.3487400435201</v>
      </c>
      <c r="O276" s="63"/>
    </row>
    <row r="277" spans="1:15" s="3" customFormat="1" ht="12.75">
      <c r="A277" s="586"/>
      <c r="B277" s="74" t="s">
        <v>237</v>
      </c>
      <c r="C277" s="67" t="s">
        <v>237</v>
      </c>
      <c r="D277" s="60" t="s">
        <v>5</v>
      </c>
      <c r="E277" s="64">
        <v>200</v>
      </c>
      <c r="F277" s="64">
        <v>60</v>
      </c>
      <c r="G277" s="69">
        <v>5.4375</v>
      </c>
      <c r="H277" s="64">
        <v>1.5</v>
      </c>
      <c r="I277" s="77">
        <v>1024.693218912</v>
      </c>
      <c r="J277" s="76">
        <f>K5</f>
        <v>0</v>
      </c>
      <c r="K277" s="39">
        <f t="shared" si="21"/>
        <v>1024.693218912</v>
      </c>
      <c r="L277" s="289">
        <f t="shared" si="18"/>
        <v>2049.386437824</v>
      </c>
      <c r="M277" s="149" t="s">
        <v>521</v>
      </c>
      <c r="N277" s="279">
        <f t="shared" si="20"/>
        <v>1946.9171159328</v>
      </c>
      <c r="O277" s="63"/>
    </row>
    <row r="278" spans="1:15" s="3" customFormat="1" ht="12.75">
      <c r="A278" s="586"/>
      <c r="B278" s="74" t="s">
        <v>238</v>
      </c>
      <c r="C278" s="67" t="s">
        <v>238</v>
      </c>
      <c r="D278" s="60" t="s">
        <v>5</v>
      </c>
      <c r="E278" s="64">
        <v>200</v>
      </c>
      <c r="F278" s="64">
        <v>60</v>
      </c>
      <c r="G278" s="69">
        <v>4.3499999999999996</v>
      </c>
      <c r="H278" s="64">
        <v>1.2</v>
      </c>
      <c r="I278" s="77">
        <v>892.52090463360003</v>
      </c>
      <c r="J278" s="76">
        <f>K5</f>
        <v>0</v>
      </c>
      <c r="K278" s="39">
        <f t="shared" si="21"/>
        <v>892.52090463360003</v>
      </c>
      <c r="L278" s="289">
        <f t="shared" si="18"/>
        <v>1785.0418092672001</v>
      </c>
      <c r="M278" s="149" t="s">
        <v>521</v>
      </c>
      <c r="N278" s="279">
        <f t="shared" si="20"/>
        <v>1695.7897188038401</v>
      </c>
      <c r="O278" s="63"/>
    </row>
    <row r="279" spans="1:15" s="3" customFormat="1" ht="12.75">
      <c r="A279" s="586"/>
      <c r="B279" s="74" t="s">
        <v>239</v>
      </c>
      <c r="C279" s="67" t="s">
        <v>239</v>
      </c>
      <c r="D279" s="60" t="s">
        <v>5</v>
      </c>
      <c r="E279" s="64">
        <v>200</v>
      </c>
      <c r="F279" s="64">
        <v>60</v>
      </c>
      <c r="G279" s="69">
        <v>3.6</v>
      </c>
      <c r="H279" s="64">
        <v>1</v>
      </c>
      <c r="I279" s="77">
        <v>803.86874261759999</v>
      </c>
      <c r="J279" s="76">
        <f>K5</f>
        <v>0</v>
      </c>
      <c r="K279" s="39">
        <f t="shared" si="21"/>
        <v>803.86874261759999</v>
      </c>
      <c r="L279" s="289">
        <f t="shared" si="18"/>
        <v>1607.7374852352</v>
      </c>
      <c r="M279" s="149">
        <f t="shared" si="19"/>
        <v>4019.3437130880002</v>
      </c>
      <c r="N279" s="279">
        <f t="shared" si="20"/>
        <v>1527.3506109734399</v>
      </c>
      <c r="O279" s="63"/>
    </row>
    <row r="280" spans="1:15" s="3" customFormat="1" ht="12.75">
      <c r="A280" s="586"/>
      <c r="B280" s="74" t="s">
        <v>240</v>
      </c>
      <c r="C280" s="67" t="s">
        <v>240</v>
      </c>
      <c r="D280" s="60" t="s">
        <v>5</v>
      </c>
      <c r="E280" s="64">
        <v>200</v>
      </c>
      <c r="F280" s="64">
        <v>60</v>
      </c>
      <c r="G280" s="69">
        <v>2.5499999999999998</v>
      </c>
      <c r="H280" s="64">
        <v>0.7</v>
      </c>
      <c r="I280" s="77">
        <v>684.59128826879987</v>
      </c>
      <c r="J280" s="76">
        <f>K5</f>
        <v>0</v>
      </c>
      <c r="K280" s="39">
        <f t="shared" si="21"/>
        <v>684.59128826879987</v>
      </c>
      <c r="L280" s="289" t="s">
        <v>521</v>
      </c>
      <c r="M280" s="149">
        <f t="shared" si="19"/>
        <v>3422.9564413439994</v>
      </c>
      <c r="N280" s="279">
        <f t="shared" si="20"/>
        <v>1300.7234477107197</v>
      </c>
      <c r="O280" s="63"/>
    </row>
    <row r="281" spans="1:15" s="3" customFormat="1" ht="12.75">
      <c r="A281" s="586"/>
      <c r="B281" s="74" t="s">
        <v>241</v>
      </c>
      <c r="C281" s="67" t="s">
        <v>241</v>
      </c>
      <c r="D281" s="60" t="s">
        <v>5</v>
      </c>
      <c r="E281" s="64">
        <v>200</v>
      </c>
      <c r="F281" s="64">
        <v>50</v>
      </c>
      <c r="G281" s="69">
        <v>5.2750000000000004</v>
      </c>
      <c r="H281" s="64">
        <v>1.5</v>
      </c>
      <c r="I281" s="77">
        <v>989.23235410560005</v>
      </c>
      <c r="J281" s="76">
        <f>K5</f>
        <v>0</v>
      </c>
      <c r="K281" s="39">
        <f t="shared" si="21"/>
        <v>989.23235410560005</v>
      </c>
      <c r="L281" s="289">
        <f t="shared" si="18"/>
        <v>1978.4647082112001</v>
      </c>
      <c r="M281" s="149" t="s">
        <v>521</v>
      </c>
      <c r="N281" s="279">
        <f t="shared" si="20"/>
        <v>1879.5414728006401</v>
      </c>
      <c r="O281" s="63"/>
    </row>
    <row r="282" spans="1:15" s="3" customFormat="1" ht="12.75">
      <c r="A282" s="586"/>
      <c r="B282" s="74" t="s">
        <v>242</v>
      </c>
      <c r="C282" s="67" t="s">
        <v>242</v>
      </c>
      <c r="D282" s="60" t="s">
        <v>5</v>
      </c>
      <c r="E282" s="64">
        <v>200</v>
      </c>
      <c r="F282" s="64">
        <v>50</v>
      </c>
      <c r="G282" s="69">
        <v>4.22</v>
      </c>
      <c r="H282" s="64">
        <v>1.2</v>
      </c>
      <c r="I282" s="77">
        <v>863.50746979200005</v>
      </c>
      <c r="J282" s="76">
        <f>K5</f>
        <v>0</v>
      </c>
      <c r="K282" s="39">
        <f t="shared" si="21"/>
        <v>863.50746979200005</v>
      </c>
      <c r="L282" s="289">
        <f t="shared" si="18"/>
        <v>1727.0149395840001</v>
      </c>
      <c r="M282" s="149" t="s">
        <v>521</v>
      </c>
      <c r="N282" s="279">
        <f t="shared" si="20"/>
        <v>1640.6641926048001</v>
      </c>
      <c r="O282" s="63"/>
    </row>
    <row r="283" spans="1:15" s="3" customFormat="1" ht="12.75">
      <c r="A283" s="586"/>
      <c r="B283" s="74" t="s">
        <v>243</v>
      </c>
      <c r="C283" s="67" t="s">
        <v>243</v>
      </c>
      <c r="D283" s="60" t="s">
        <v>5</v>
      </c>
      <c r="E283" s="64">
        <v>200</v>
      </c>
      <c r="F283" s="64">
        <v>50</v>
      </c>
      <c r="G283" s="69">
        <v>3.51</v>
      </c>
      <c r="H283" s="64">
        <v>1</v>
      </c>
      <c r="I283" s="77">
        <v>781.3027377407999</v>
      </c>
      <c r="J283" s="76">
        <f>K5</f>
        <v>0</v>
      </c>
      <c r="K283" s="39">
        <f t="shared" si="21"/>
        <v>781.3027377407999</v>
      </c>
      <c r="L283" s="289">
        <f t="shared" si="18"/>
        <v>1562.6054754815998</v>
      </c>
      <c r="M283" s="149">
        <f t="shared" si="19"/>
        <v>3906.5136887039994</v>
      </c>
      <c r="N283" s="279">
        <f t="shared" si="20"/>
        <v>1484.4752017075198</v>
      </c>
      <c r="O283" s="63"/>
    </row>
    <row r="284" spans="1:15" s="3" customFormat="1" ht="12.75">
      <c r="A284" s="586"/>
      <c r="B284" s="74" t="s">
        <v>244</v>
      </c>
      <c r="C284" s="67" t="s">
        <v>244</v>
      </c>
      <c r="D284" s="60" t="s">
        <v>5</v>
      </c>
      <c r="E284" s="64">
        <v>200</v>
      </c>
      <c r="F284" s="64">
        <v>50</v>
      </c>
      <c r="G284" s="69">
        <v>2.46</v>
      </c>
      <c r="H284" s="64">
        <v>0.7</v>
      </c>
      <c r="I284" s="77">
        <v>666.8608558656</v>
      </c>
      <c r="J284" s="76">
        <f>K5</f>
        <v>0</v>
      </c>
      <c r="K284" s="39">
        <f t="shared" si="21"/>
        <v>666.8608558656</v>
      </c>
      <c r="L284" s="289" t="s">
        <v>521</v>
      </c>
      <c r="M284" s="149">
        <f t="shared" si="19"/>
        <v>3334.3042793280001</v>
      </c>
      <c r="N284" s="279">
        <f t="shared" si="20"/>
        <v>1267.03562614464</v>
      </c>
      <c r="O284" s="63"/>
    </row>
    <row r="285" spans="1:15" s="3" customFormat="1" ht="12.75">
      <c r="A285" s="586"/>
      <c r="B285" s="74" t="s">
        <v>245</v>
      </c>
      <c r="C285" s="67" t="s">
        <v>245</v>
      </c>
      <c r="D285" s="60" t="s">
        <v>5</v>
      </c>
      <c r="E285" s="64">
        <v>200</v>
      </c>
      <c r="F285" s="64">
        <v>200</v>
      </c>
      <c r="G285" s="69">
        <v>8.9375</v>
      </c>
      <c r="H285" s="64">
        <v>1.5</v>
      </c>
      <c r="I285" s="77">
        <v>1553.3824760255998</v>
      </c>
      <c r="J285" s="76">
        <f>K5</f>
        <v>0</v>
      </c>
      <c r="K285" s="39">
        <f t="shared" si="21"/>
        <v>1553.3824760255998</v>
      </c>
      <c r="L285" s="289">
        <f t="shared" si="18"/>
        <v>3106.7649520511995</v>
      </c>
      <c r="M285" s="149" t="s">
        <v>521</v>
      </c>
      <c r="N285" s="279">
        <f t="shared" si="20"/>
        <v>2951.4267044486396</v>
      </c>
      <c r="O285" s="63"/>
    </row>
    <row r="286" spans="1:15" s="3" customFormat="1" ht="12.75">
      <c r="A286" s="586"/>
      <c r="B286" s="74" t="s">
        <v>246</v>
      </c>
      <c r="C286" s="67" t="s">
        <v>246</v>
      </c>
      <c r="D286" s="60" t="s">
        <v>5</v>
      </c>
      <c r="E286" s="64">
        <v>200</v>
      </c>
      <c r="F286" s="64">
        <v>200</v>
      </c>
      <c r="G286" s="69">
        <v>7.15</v>
      </c>
      <c r="H286" s="64">
        <v>1.2</v>
      </c>
      <c r="I286" s="77">
        <v>1314.827567328</v>
      </c>
      <c r="J286" s="76">
        <f>K5</f>
        <v>0</v>
      </c>
      <c r="K286" s="39">
        <f t="shared" si="21"/>
        <v>1314.827567328</v>
      </c>
      <c r="L286" s="289">
        <f t="shared" si="18"/>
        <v>2629.655134656</v>
      </c>
      <c r="M286" s="149" t="s">
        <v>521</v>
      </c>
      <c r="N286" s="279">
        <f t="shared" si="20"/>
        <v>2498.1723779231997</v>
      </c>
      <c r="O286" s="63"/>
    </row>
    <row r="287" spans="1:15" s="3" customFormat="1" ht="12.75">
      <c r="A287" s="586"/>
      <c r="B287" s="74" t="s">
        <v>247</v>
      </c>
      <c r="C287" s="67" t="s">
        <v>247</v>
      </c>
      <c r="D287" s="60" t="s">
        <v>5</v>
      </c>
      <c r="E287" s="64">
        <v>200</v>
      </c>
      <c r="F287" s="64">
        <v>200</v>
      </c>
      <c r="G287" s="69">
        <v>5.96</v>
      </c>
      <c r="H287" s="64">
        <v>1</v>
      </c>
      <c r="I287" s="77">
        <v>1156.8655331903999</v>
      </c>
      <c r="J287" s="76">
        <f>K5</f>
        <v>0</v>
      </c>
      <c r="K287" s="39">
        <f t="shared" si="21"/>
        <v>1156.8655331903999</v>
      </c>
      <c r="L287" s="289">
        <f t="shared" si="18"/>
        <v>2313.7310663807998</v>
      </c>
      <c r="M287" s="149">
        <f t="shared" si="19"/>
        <v>5784.3276659519997</v>
      </c>
      <c r="N287" s="279">
        <f t="shared" si="20"/>
        <v>2198.0445130617595</v>
      </c>
      <c r="O287" s="63"/>
    </row>
    <row r="288" spans="1:15" s="3" customFormat="1" ht="12.75">
      <c r="A288" s="586"/>
      <c r="B288" s="74" t="s">
        <v>248</v>
      </c>
      <c r="C288" s="67" t="s">
        <v>248</v>
      </c>
      <c r="D288" s="60" t="s">
        <v>5</v>
      </c>
      <c r="E288" s="64">
        <v>200</v>
      </c>
      <c r="F288" s="64">
        <v>150</v>
      </c>
      <c r="G288" s="69">
        <v>7.7125000000000004</v>
      </c>
      <c r="H288" s="64">
        <v>1.5</v>
      </c>
      <c r="I288" s="77">
        <v>1363.1832920640002</v>
      </c>
      <c r="J288" s="76">
        <f>K5</f>
        <v>0</v>
      </c>
      <c r="K288" s="39">
        <f t="shared" si="21"/>
        <v>1363.1832920640002</v>
      </c>
      <c r="L288" s="289">
        <f t="shared" si="18"/>
        <v>2726.3665841280003</v>
      </c>
      <c r="M288" s="149" t="s">
        <v>521</v>
      </c>
      <c r="N288" s="279">
        <f t="shared" si="20"/>
        <v>2590.0482549216003</v>
      </c>
      <c r="O288" s="63"/>
    </row>
    <row r="289" spans="1:15" s="3" customFormat="1" ht="12.75">
      <c r="A289" s="586"/>
      <c r="B289" s="74" t="s">
        <v>249</v>
      </c>
      <c r="C289" s="67" t="s">
        <v>249</v>
      </c>
      <c r="D289" s="60" t="s">
        <v>5</v>
      </c>
      <c r="E289" s="64">
        <v>200</v>
      </c>
      <c r="F289" s="64">
        <v>150</v>
      </c>
      <c r="G289" s="69">
        <v>6.17</v>
      </c>
      <c r="H289" s="64">
        <v>1.2</v>
      </c>
      <c r="I289" s="77">
        <v>1164.9248206463999</v>
      </c>
      <c r="J289" s="76">
        <f>K5</f>
        <v>0</v>
      </c>
      <c r="K289" s="39">
        <f t="shared" si="21"/>
        <v>1164.9248206463999</v>
      </c>
      <c r="L289" s="289">
        <f t="shared" si="18"/>
        <v>2329.8496412927998</v>
      </c>
      <c r="M289" s="149" t="s">
        <v>521</v>
      </c>
      <c r="N289" s="279">
        <f t="shared" si="20"/>
        <v>2213.3571592281596</v>
      </c>
      <c r="O289" s="63"/>
    </row>
    <row r="290" spans="1:15" s="3" customFormat="1" ht="12.75">
      <c r="A290" s="586"/>
      <c r="B290" s="74" t="s">
        <v>250</v>
      </c>
      <c r="C290" s="67" t="s">
        <v>250</v>
      </c>
      <c r="D290" s="60" t="s">
        <v>5</v>
      </c>
      <c r="E290" s="67">
        <v>200</v>
      </c>
      <c r="F290" s="67">
        <v>150</v>
      </c>
      <c r="G290" s="69">
        <v>5.14</v>
      </c>
      <c r="H290" s="64">
        <v>1</v>
      </c>
      <c r="I290" s="77">
        <v>1031.1406488768</v>
      </c>
      <c r="J290" s="76">
        <f>K5</f>
        <v>0</v>
      </c>
      <c r="K290" s="39">
        <f t="shared" si="21"/>
        <v>1031.1406488768</v>
      </c>
      <c r="L290" s="289">
        <f t="shared" si="18"/>
        <v>2062.2812977536</v>
      </c>
      <c r="M290" s="149">
        <f t="shared" si="19"/>
        <v>5155.7032443839998</v>
      </c>
      <c r="N290" s="279">
        <f t="shared" si="20"/>
        <v>1959.1672328659199</v>
      </c>
      <c r="O290" s="63"/>
    </row>
    <row r="291" spans="1:15" s="3" customFormat="1" ht="12.75">
      <c r="A291" s="586"/>
      <c r="B291" s="74" t="s">
        <v>251</v>
      </c>
      <c r="C291" s="67" t="s">
        <v>251</v>
      </c>
      <c r="D291" s="60" t="s">
        <v>5</v>
      </c>
      <c r="E291" s="67">
        <v>200</v>
      </c>
      <c r="F291" s="67">
        <v>100</v>
      </c>
      <c r="G291" s="69">
        <v>6.4874999999999998</v>
      </c>
      <c r="H291" s="64">
        <v>1.5</v>
      </c>
      <c r="I291" s="77">
        <v>1172.9841081024001</v>
      </c>
      <c r="J291" s="76">
        <f>K5</f>
        <v>0</v>
      </c>
      <c r="K291" s="39">
        <f t="shared" si="21"/>
        <v>1172.9841081024001</v>
      </c>
      <c r="L291" s="289">
        <f t="shared" si="18"/>
        <v>2345.9682162048002</v>
      </c>
      <c r="M291" s="149" t="s">
        <v>521</v>
      </c>
      <c r="N291" s="279">
        <f t="shared" si="20"/>
        <v>2228.6698053945602</v>
      </c>
      <c r="O291" s="63"/>
    </row>
    <row r="292" spans="1:15" s="3" customFormat="1" ht="12.75">
      <c r="A292" s="586"/>
      <c r="B292" s="74" t="s">
        <v>252</v>
      </c>
      <c r="C292" s="67" t="s">
        <v>252</v>
      </c>
      <c r="D292" s="60" t="s">
        <v>5</v>
      </c>
      <c r="E292" s="67">
        <v>200</v>
      </c>
      <c r="F292" s="67">
        <v>100</v>
      </c>
      <c r="G292" s="69">
        <v>5.19</v>
      </c>
      <c r="H292" s="64">
        <v>1.2</v>
      </c>
      <c r="I292" s="77">
        <v>1010.1865014911998</v>
      </c>
      <c r="J292" s="76">
        <f>K5</f>
        <v>0</v>
      </c>
      <c r="K292" s="39">
        <f t="shared" si="21"/>
        <v>1010.1865014911998</v>
      </c>
      <c r="L292" s="289">
        <f t="shared" si="18"/>
        <v>2020.3730029823996</v>
      </c>
      <c r="M292" s="149" t="s">
        <v>521</v>
      </c>
      <c r="N292" s="279">
        <f t="shared" si="20"/>
        <v>1919.3543528332796</v>
      </c>
      <c r="O292" s="63"/>
    </row>
    <row r="293" spans="1:15" s="3" customFormat="1" ht="12.75">
      <c r="A293" s="586"/>
      <c r="B293" s="74" t="s">
        <v>253</v>
      </c>
      <c r="C293" s="67" t="s">
        <v>253</v>
      </c>
      <c r="D293" s="60" t="s">
        <v>5</v>
      </c>
      <c r="E293" s="67">
        <v>200</v>
      </c>
      <c r="F293" s="67">
        <v>100</v>
      </c>
      <c r="G293" s="69">
        <v>4.33</v>
      </c>
      <c r="H293" s="64">
        <v>1</v>
      </c>
      <c r="I293" s="77">
        <v>902.19204958080002</v>
      </c>
      <c r="J293" s="76">
        <f>K5</f>
        <v>0</v>
      </c>
      <c r="K293" s="39">
        <f t="shared" si="21"/>
        <v>902.19204958080002</v>
      </c>
      <c r="L293" s="289">
        <f t="shared" si="18"/>
        <v>1804.3840991616</v>
      </c>
      <c r="M293" s="149">
        <f t="shared" si="19"/>
        <v>4510.9602479040004</v>
      </c>
      <c r="N293" s="279">
        <f t="shared" si="20"/>
        <v>1714.1648942035199</v>
      </c>
      <c r="O293" s="63"/>
    </row>
    <row r="294" spans="1:15" s="3" customFormat="1" ht="12.75">
      <c r="A294" s="586"/>
      <c r="B294" s="74" t="s">
        <v>254</v>
      </c>
      <c r="C294" s="67" t="s">
        <v>254</v>
      </c>
      <c r="D294" s="60" t="s">
        <v>5</v>
      </c>
      <c r="E294" s="67">
        <v>200</v>
      </c>
      <c r="F294" s="67">
        <v>100</v>
      </c>
      <c r="G294" s="69">
        <v>3.03</v>
      </c>
      <c r="H294" s="64">
        <v>0.7</v>
      </c>
      <c r="I294" s="77">
        <v>755.51301788159992</v>
      </c>
      <c r="J294" s="76">
        <f>K5</f>
        <v>0</v>
      </c>
      <c r="K294" s="39">
        <f t="shared" si="21"/>
        <v>755.51301788159992</v>
      </c>
      <c r="L294" s="289" t="s">
        <v>521</v>
      </c>
      <c r="M294" s="149">
        <f t="shared" si="19"/>
        <v>3777.5650894079995</v>
      </c>
      <c r="N294" s="279">
        <f t="shared" si="20"/>
        <v>1435.4747339750397</v>
      </c>
      <c r="O294" s="63"/>
    </row>
    <row r="295" spans="1:15" s="3" customFormat="1" ht="12.75">
      <c r="A295" s="586"/>
      <c r="B295" s="74" t="s">
        <v>255</v>
      </c>
      <c r="C295" s="67" t="s">
        <v>255</v>
      </c>
      <c r="D295" s="60" t="s">
        <v>5</v>
      </c>
      <c r="E295" s="67">
        <v>150</v>
      </c>
      <c r="F295" s="67">
        <v>80</v>
      </c>
      <c r="G295" s="69">
        <v>5.125</v>
      </c>
      <c r="H295" s="64">
        <v>1.5</v>
      </c>
      <c r="I295" s="77">
        <v>1016.6339314559999</v>
      </c>
      <c r="J295" s="76">
        <f>K5</f>
        <v>0</v>
      </c>
      <c r="K295" s="39">
        <f t="shared" si="21"/>
        <v>1016.6339314559999</v>
      </c>
      <c r="L295" s="289">
        <f t="shared" si="18"/>
        <v>2033.2678629119998</v>
      </c>
      <c r="M295" s="149" t="s">
        <v>521</v>
      </c>
      <c r="N295" s="279">
        <f t="shared" si="20"/>
        <v>1931.6044697663997</v>
      </c>
      <c r="O295" s="63"/>
    </row>
    <row r="296" spans="1:15" s="3" customFormat="1" ht="12.75">
      <c r="A296" s="586"/>
      <c r="B296" s="74" t="s">
        <v>256</v>
      </c>
      <c r="C296" s="67" t="s">
        <v>256</v>
      </c>
      <c r="D296" s="60" t="s">
        <v>5</v>
      </c>
      <c r="E296" s="67">
        <v>150</v>
      </c>
      <c r="F296" s="67">
        <v>80</v>
      </c>
      <c r="G296" s="69">
        <v>4.0999999999999996</v>
      </c>
      <c r="H296" s="64">
        <v>1.2</v>
      </c>
      <c r="I296" s="77">
        <v>886.0734746687998</v>
      </c>
      <c r="J296" s="76">
        <f>K5</f>
        <v>0</v>
      </c>
      <c r="K296" s="39">
        <f t="shared" si="21"/>
        <v>886.0734746687998</v>
      </c>
      <c r="L296" s="289">
        <f t="shared" si="18"/>
        <v>1772.1469493375996</v>
      </c>
      <c r="M296" s="149" t="s">
        <v>521</v>
      </c>
      <c r="N296" s="279">
        <f t="shared" si="20"/>
        <v>1683.5396018707195</v>
      </c>
      <c r="O296" s="63"/>
    </row>
    <row r="297" spans="1:15" s="3" customFormat="1" ht="12.75">
      <c r="A297" s="586"/>
      <c r="B297" s="74" t="s">
        <v>257</v>
      </c>
      <c r="C297" s="67" t="s">
        <v>257</v>
      </c>
      <c r="D297" s="60" t="s">
        <v>5</v>
      </c>
      <c r="E297" s="67">
        <v>150</v>
      </c>
      <c r="F297" s="67">
        <v>80</v>
      </c>
      <c r="G297" s="69">
        <v>3.41</v>
      </c>
      <c r="H297" s="64">
        <v>1</v>
      </c>
      <c r="I297" s="77">
        <v>799.03317014400011</v>
      </c>
      <c r="J297" s="76">
        <f>K5</f>
        <v>0</v>
      </c>
      <c r="K297" s="39">
        <f t="shared" si="21"/>
        <v>799.03317014400011</v>
      </c>
      <c r="L297" s="289">
        <f t="shared" si="18"/>
        <v>1598.0663402880002</v>
      </c>
      <c r="M297" s="149">
        <f t="shared" si="19"/>
        <v>3995.1658507200004</v>
      </c>
      <c r="N297" s="279">
        <f t="shared" si="20"/>
        <v>1518.1630232736002</v>
      </c>
      <c r="O297" s="63"/>
    </row>
    <row r="298" spans="1:15" s="3" customFormat="1" ht="12.75">
      <c r="A298" s="586"/>
      <c r="B298" s="74" t="s">
        <v>258</v>
      </c>
      <c r="C298" s="67" t="s">
        <v>258</v>
      </c>
      <c r="D298" s="60" t="s">
        <v>5</v>
      </c>
      <c r="E298" s="67">
        <v>150</v>
      </c>
      <c r="F298" s="67">
        <v>80</v>
      </c>
      <c r="G298" s="69">
        <v>2.39</v>
      </c>
      <c r="H298" s="64">
        <v>0.7</v>
      </c>
      <c r="I298" s="77">
        <v>679.75571579519999</v>
      </c>
      <c r="J298" s="76">
        <f>K5</f>
        <v>0</v>
      </c>
      <c r="K298" s="39">
        <f t="shared" si="21"/>
        <v>679.75571579519999</v>
      </c>
      <c r="L298" s="289" t="s">
        <v>521</v>
      </c>
      <c r="M298" s="149">
        <f t="shared" si="19"/>
        <v>3398.7785789760001</v>
      </c>
      <c r="N298" s="279">
        <f t="shared" si="20"/>
        <v>1291.53586001088</v>
      </c>
      <c r="O298" s="63"/>
    </row>
    <row r="299" spans="1:15" s="3" customFormat="1" ht="12.75">
      <c r="A299" s="586"/>
      <c r="B299" s="74" t="s">
        <v>259</v>
      </c>
      <c r="C299" s="67" t="s">
        <v>259</v>
      </c>
      <c r="D299" s="60" t="s">
        <v>5</v>
      </c>
      <c r="E299" s="67">
        <v>150</v>
      </c>
      <c r="F299" s="67">
        <v>70</v>
      </c>
      <c r="G299" s="69">
        <v>4.875</v>
      </c>
      <c r="H299" s="64">
        <v>1.5</v>
      </c>
      <c r="I299" s="77">
        <v>979.56120915840006</v>
      </c>
      <c r="J299" s="76">
        <f>K5</f>
        <v>0</v>
      </c>
      <c r="K299" s="39">
        <f t="shared" si="21"/>
        <v>979.56120915840006</v>
      </c>
      <c r="L299" s="289">
        <f t="shared" si="18"/>
        <v>1959.1224183168001</v>
      </c>
      <c r="M299" s="149" t="s">
        <v>521</v>
      </c>
      <c r="N299" s="279">
        <f t="shared" si="20"/>
        <v>1861.16629740096</v>
      </c>
      <c r="O299" s="63"/>
    </row>
    <row r="300" spans="1:15" s="3" customFormat="1" ht="12.75">
      <c r="A300" s="586"/>
      <c r="B300" s="74" t="s">
        <v>260</v>
      </c>
      <c r="C300" s="67" t="s">
        <v>260</v>
      </c>
      <c r="D300" s="60" t="s">
        <v>5</v>
      </c>
      <c r="E300" s="67">
        <v>150</v>
      </c>
      <c r="F300" s="67">
        <v>70</v>
      </c>
      <c r="G300" s="69">
        <v>3.9</v>
      </c>
      <c r="H300" s="64">
        <v>1.2</v>
      </c>
      <c r="I300" s="77">
        <v>857.06003982720006</v>
      </c>
      <c r="J300" s="76">
        <f>K5</f>
        <v>0</v>
      </c>
      <c r="K300" s="39">
        <f t="shared" si="21"/>
        <v>857.06003982720006</v>
      </c>
      <c r="L300" s="289">
        <f t="shared" si="18"/>
        <v>1714.1200796544001</v>
      </c>
      <c r="M300" s="149" t="s">
        <v>521</v>
      </c>
      <c r="N300" s="279">
        <f t="shared" si="20"/>
        <v>1628.4140756716799</v>
      </c>
      <c r="O300" s="63"/>
    </row>
    <row r="301" spans="1:15" s="3" customFormat="1" ht="12.75">
      <c r="A301" s="586"/>
      <c r="B301" s="74" t="s">
        <v>261</v>
      </c>
      <c r="C301" s="67" t="s">
        <v>261</v>
      </c>
      <c r="D301" s="60" t="s">
        <v>5</v>
      </c>
      <c r="E301" s="67">
        <v>150</v>
      </c>
      <c r="F301" s="67">
        <v>70</v>
      </c>
      <c r="G301" s="69">
        <v>3.3</v>
      </c>
      <c r="H301" s="64">
        <v>1</v>
      </c>
      <c r="I301" s="77">
        <v>774.8553077759999</v>
      </c>
      <c r="J301" s="76">
        <f>K5</f>
        <v>0</v>
      </c>
      <c r="K301" s="39">
        <f t="shared" si="21"/>
        <v>774.8553077759999</v>
      </c>
      <c r="L301" s="289">
        <f t="shared" si="18"/>
        <v>1549.7106155519998</v>
      </c>
      <c r="M301" s="149">
        <f t="shared" si="19"/>
        <v>3874.2765388799994</v>
      </c>
      <c r="N301" s="279">
        <f t="shared" si="20"/>
        <v>1472.2250847743996</v>
      </c>
      <c r="O301" s="63"/>
    </row>
    <row r="302" spans="1:15" s="3" customFormat="1" ht="12.75">
      <c r="A302" s="586"/>
      <c r="B302" s="74" t="s">
        <v>262</v>
      </c>
      <c r="C302" s="67" t="s">
        <v>262</v>
      </c>
      <c r="D302" s="60" t="s">
        <v>5</v>
      </c>
      <c r="E302" s="67">
        <v>150</v>
      </c>
      <c r="F302" s="67">
        <v>70</v>
      </c>
      <c r="G302" s="69">
        <v>2.2999999999999998</v>
      </c>
      <c r="H302" s="64">
        <v>0.7</v>
      </c>
      <c r="I302" s="77">
        <v>663.63714088320012</v>
      </c>
      <c r="J302" s="76">
        <f>K5</f>
        <v>0</v>
      </c>
      <c r="K302" s="39">
        <f t="shared" si="21"/>
        <v>663.63714088320012</v>
      </c>
      <c r="L302" s="289" t="s">
        <v>521</v>
      </c>
      <c r="M302" s="149">
        <f t="shared" si="19"/>
        <v>3318.1857044160006</v>
      </c>
      <c r="N302" s="279">
        <f t="shared" si="20"/>
        <v>1260.9105676780803</v>
      </c>
      <c r="O302" s="63"/>
    </row>
    <row r="303" spans="1:15" s="3" customFormat="1" ht="12.75">
      <c r="A303" s="586"/>
      <c r="B303" s="74" t="s">
        <v>263</v>
      </c>
      <c r="C303" s="67" t="s">
        <v>263</v>
      </c>
      <c r="D303" s="60" t="s">
        <v>5</v>
      </c>
      <c r="E303" s="67">
        <v>150</v>
      </c>
      <c r="F303" s="67">
        <v>60</v>
      </c>
      <c r="G303" s="69">
        <v>4.625</v>
      </c>
      <c r="H303" s="64">
        <v>1.5</v>
      </c>
      <c r="I303" s="77">
        <v>942.48848686079987</v>
      </c>
      <c r="J303" s="76">
        <f>K5</f>
        <v>0</v>
      </c>
      <c r="K303" s="39">
        <f t="shared" si="21"/>
        <v>942.48848686079987</v>
      </c>
      <c r="L303" s="289">
        <f t="shared" si="18"/>
        <v>1884.9769737215997</v>
      </c>
      <c r="M303" s="149" t="s">
        <v>521</v>
      </c>
      <c r="N303" s="279">
        <f t="shared" si="20"/>
        <v>1790.7281250355197</v>
      </c>
      <c r="O303" s="63"/>
    </row>
    <row r="304" spans="1:15" s="3" customFormat="1" ht="12.75">
      <c r="A304" s="586"/>
      <c r="B304" s="74" t="s">
        <v>264</v>
      </c>
      <c r="C304" s="67" t="s">
        <v>264</v>
      </c>
      <c r="D304" s="60" t="s">
        <v>5</v>
      </c>
      <c r="E304" s="67">
        <v>150</v>
      </c>
      <c r="F304" s="67">
        <v>60</v>
      </c>
      <c r="G304" s="69">
        <v>3.7</v>
      </c>
      <c r="H304" s="64">
        <v>1.2</v>
      </c>
      <c r="I304" s="77">
        <v>828.04660498559986</v>
      </c>
      <c r="J304" s="76">
        <f>K5</f>
        <v>0</v>
      </c>
      <c r="K304" s="39">
        <f t="shared" si="21"/>
        <v>828.04660498559986</v>
      </c>
      <c r="L304" s="289">
        <f t="shared" si="18"/>
        <v>1656.0932099711997</v>
      </c>
      <c r="M304" s="149" t="s">
        <v>521</v>
      </c>
      <c r="N304" s="279">
        <f t="shared" si="20"/>
        <v>1573.2885494726397</v>
      </c>
      <c r="O304" s="63"/>
    </row>
    <row r="305" spans="1:15" s="3" customFormat="1" ht="12.75">
      <c r="A305" s="586"/>
      <c r="B305" s="74" t="s">
        <v>265</v>
      </c>
      <c r="C305" s="67" t="s">
        <v>265</v>
      </c>
      <c r="D305" s="60" t="s">
        <v>5</v>
      </c>
      <c r="E305" s="67">
        <v>150</v>
      </c>
      <c r="F305" s="67">
        <v>60</v>
      </c>
      <c r="G305" s="69">
        <v>3.05</v>
      </c>
      <c r="H305" s="64">
        <v>1</v>
      </c>
      <c r="I305" s="77">
        <v>750.67744540800004</v>
      </c>
      <c r="J305" s="76">
        <f>K5</f>
        <v>0</v>
      </c>
      <c r="K305" s="39">
        <f t="shared" si="21"/>
        <v>750.67744540800004</v>
      </c>
      <c r="L305" s="289">
        <f t="shared" si="18"/>
        <v>1501.3548908160001</v>
      </c>
      <c r="M305" s="149">
        <f t="shared" si="19"/>
        <v>3753.3872270400002</v>
      </c>
      <c r="N305" s="279">
        <f t="shared" si="20"/>
        <v>1426.2871462752</v>
      </c>
      <c r="O305" s="63"/>
    </row>
    <row r="306" spans="1:15" s="3" customFormat="1" ht="12.75">
      <c r="A306" s="586"/>
      <c r="B306" s="74" t="s">
        <v>266</v>
      </c>
      <c r="C306" s="67" t="s">
        <v>266</v>
      </c>
      <c r="D306" s="60" t="s">
        <v>5</v>
      </c>
      <c r="E306" s="67">
        <v>150</v>
      </c>
      <c r="F306" s="67">
        <v>60</v>
      </c>
      <c r="G306" s="69">
        <v>2.1</v>
      </c>
      <c r="H306" s="64">
        <v>0.7</v>
      </c>
      <c r="I306" s="77">
        <v>644.29485098879991</v>
      </c>
      <c r="J306" s="76">
        <f>K5</f>
        <v>0</v>
      </c>
      <c r="K306" s="39">
        <f t="shared" si="21"/>
        <v>644.29485098879991</v>
      </c>
      <c r="L306" s="289" t="s">
        <v>521</v>
      </c>
      <c r="M306" s="149">
        <f t="shared" si="19"/>
        <v>3221.4742549439998</v>
      </c>
      <c r="N306" s="279">
        <f t="shared" si="20"/>
        <v>1224.1602168787197</v>
      </c>
      <c r="O306" s="63"/>
    </row>
    <row r="307" spans="1:15" s="3" customFormat="1" ht="12.75">
      <c r="A307" s="586"/>
      <c r="B307" s="74" t="s">
        <v>267</v>
      </c>
      <c r="C307" s="67" t="s">
        <v>267</v>
      </c>
      <c r="D307" s="60" t="s">
        <v>5</v>
      </c>
      <c r="E307" s="67">
        <v>150</v>
      </c>
      <c r="F307" s="67">
        <v>50</v>
      </c>
      <c r="G307" s="69">
        <v>4.4124999999999996</v>
      </c>
      <c r="H307" s="64">
        <v>1.5</v>
      </c>
      <c r="I307" s="77">
        <v>903.8039070719999</v>
      </c>
      <c r="J307" s="76">
        <f>K5</f>
        <v>0</v>
      </c>
      <c r="K307" s="39">
        <f t="shared" si="21"/>
        <v>903.8039070719999</v>
      </c>
      <c r="L307" s="289">
        <f t="shared" si="18"/>
        <v>1807.6078141439998</v>
      </c>
      <c r="M307" s="149" t="s">
        <v>521</v>
      </c>
      <c r="N307" s="279">
        <f t="shared" si="20"/>
        <v>1717.2274234367997</v>
      </c>
      <c r="O307" s="63"/>
    </row>
    <row r="308" spans="1:15" s="3" customFormat="1" ht="12.75">
      <c r="A308" s="586"/>
      <c r="B308" s="74" t="s">
        <v>268</v>
      </c>
      <c r="C308" s="67" t="s">
        <v>268</v>
      </c>
      <c r="D308" s="60" t="s">
        <v>5</v>
      </c>
      <c r="E308" s="67">
        <v>150</v>
      </c>
      <c r="F308" s="67">
        <v>50</v>
      </c>
      <c r="G308" s="69">
        <v>3.53</v>
      </c>
      <c r="H308" s="64">
        <v>1.2</v>
      </c>
      <c r="I308" s="77">
        <v>797.4213126528</v>
      </c>
      <c r="J308" s="76">
        <f>K5</f>
        <v>0</v>
      </c>
      <c r="K308" s="39">
        <f t="shared" si="21"/>
        <v>797.4213126528</v>
      </c>
      <c r="L308" s="289">
        <f t="shared" si="18"/>
        <v>1594.8426253056</v>
      </c>
      <c r="M308" s="149" t="s">
        <v>521</v>
      </c>
      <c r="N308" s="279">
        <f t="shared" si="20"/>
        <v>1515.10049404032</v>
      </c>
      <c r="O308" s="63"/>
    </row>
    <row r="309" spans="1:15" s="3" customFormat="1" ht="12.75">
      <c r="A309" s="586"/>
      <c r="B309" s="74" t="s">
        <v>269</v>
      </c>
      <c r="C309" s="67" t="s">
        <v>269</v>
      </c>
      <c r="D309" s="60" t="s">
        <v>5</v>
      </c>
      <c r="E309" s="67">
        <v>150</v>
      </c>
      <c r="F309" s="67">
        <v>50</v>
      </c>
      <c r="G309" s="69">
        <v>2.94</v>
      </c>
      <c r="H309" s="64">
        <v>1</v>
      </c>
      <c r="I309" s="77">
        <v>726.49958304000006</v>
      </c>
      <c r="J309" s="76">
        <f>K5</f>
        <v>0</v>
      </c>
      <c r="K309" s="39">
        <f t="shared" si="21"/>
        <v>726.49958304000006</v>
      </c>
      <c r="L309" s="289">
        <f t="shared" si="18"/>
        <v>1452.9991660800001</v>
      </c>
      <c r="M309" s="149">
        <f t="shared" si="19"/>
        <v>3632.4979152000005</v>
      </c>
      <c r="N309" s="279">
        <f t="shared" si="20"/>
        <v>1380.349207776</v>
      </c>
      <c r="O309" s="63"/>
    </row>
    <row r="310" spans="1:15" s="3" customFormat="1" ht="12.75">
      <c r="A310" s="586"/>
      <c r="B310" s="73" t="s">
        <v>270</v>
      </c>
      <c r="C310" s="66" t="s">
        <v>270</v>
      </c>
      <c r="D310" s="60" t="s">
        <v>5</v>
      </c>
      <c r="E310" s="67">
        <v>150</v>
      </c>
      <c r="F310" s="67">
        <v>50</v>
      </c>
      <c r="G310" s="68">
        <v>2.06</v>
      </c>
      <c r="H310" s="64">
        <v>0.7</v>
      </c>
      <c r="I310" s="77">
        <v>626.56441858559992</v>
      </c>
      <c r="J310" s="76">
        <f>K5</f>
        <v>0</v>
      </c>
      <c r="K310" s="39">
        <f t="shared" si="21"/>
        <v>626.56441858559992</v>
      </c>
      <c r="L310" s="289" t="s">
        <v>521</v>
      </c>
      <c r="M310" s="149">
        <f t="shared" si="19"/>
        <v>3132.8220929279996</v>
      </c>
      <c r="N310" s="279">
        <f t="shared" si="20"/>
        <v>1190.4723953126397</v>
      </c>
      <c r="O310" s="63"/>
    </row>
    <row r="311" spans="1:15" s="3" customFormat="1" ht="12.75">
      <c r="A311" s="586"/>
      <c r="B311" s="73" t="s">
        <v>271</v>
      </c>
      <c r="C311" s="66" t="s">
        <v>271</v>
      </c>
      <c r="D311" s="60" t="s">
        <v>5</v>
      </c>
      <c r="E311" s="67">
        <v>150</v>
      </c>
      <c r="F311" s="67">
        <v>150</v>
      </c>
      <c r="G311" s="68">
        <v>6.7874999999999996</v>
      </c>
      <c r="H311" s="64">
        <v>1.5</v>
      </c>
      <c r="I311" s="77">
        <v>1285.8141324863998</v>
      </c>
      <c r="J311" s="76">
        <f>K5</f>
        <v>0</v>
      </c>
      <c r="K311" s="39">
        <f t="shared" si="21"/>
        <v>1285.8141324863998</v>
      </c>
      <c r="L311" s="289">
        <f t="shared" si="18"/>
        <v>2571.6282649727996</v>
      </c>
      <c r="M311" s="149" t="s">
        <v>521</v>
      </c>
      <c r="N311" s="279">
        <f t="shared" si="20"/>
        <v>2443.0468517241593</v>
      </c>
      <c r="O311" s="63"/>
    </row>
    <row r="312" spans="1:15" s="3" customFormat="1" ht="12.75">
      <c r="A312" s="586"/>
      <c r="B312" s="73" t="s">
        <v>272</v>
      </c>
      <c r="C312" s="66" t="s">
        <v>272</v>
      </c>
      <c r="D312" s="60" t="s">
        <v>5</v>
      </c>
      <c r="E312" s="67">
        <v>150</v>
      </c>
      <c r="F312" s="67">
        <v>150</v>
      </c>
      <c r="G312" s="68">
        <v>5.43</v>
      </c>
      <c r="H312" s="64">
        <v>1.2</v>
      </c>
      <c r="I312" s="77">
        <v>1103.6742359807997</v>
      </c>
      <c r="J312" s="76">
        <f>K5</f>
        <v>0</v>
      </c>
      <c r="K312" s="39">
        <f t="shared" si="21"/>
        <v>1103.6742359807997</v>
      </c>
      <c r="L312" s="289">
        <f t="shared" si="18"/>
        <v>2207.3484719615994</v>
      </c>
      <c r="M312" s="149" t="s">
        <v>521</v>
      </c>
      <c r="N312" s="279">
        <f t="shared" si="20"/>
        <v>2096.9810483635192</v>
      </c>
      <c r="O312" s="63"/>
    </row>
    <row r="313" spans="1:15" s="3" customFormat="1" ht="12.75">
      <c r="A313" s="586"/>
      <c r="B313" s="73" t="s">
        <v>273</v>
      </c>
      <c r="C313" s="66" t="s">
        <v>273</v>
      </c>
      <c r="D313" s="60" t="s">
        <v>5</v>
      </c>
      <c r="E313" s="67">
        <v>150</v>
      </c>
      <c r="F313" s="67">
        <v>150</v>
      </c>
      <c r="G313" s="68">
        <v>4.53</v>
      </c>
      <c r="H313" s="64">
        <v>1</v>
      </c>
      <c r="I313" s="77">
        <v>979.56120915840006</v>
      </c>
      <c r="J313" s="76">
        <f>K5</f>
        <v>0</v>
      </c>
      <c r="K313" s="39">
        <f t="shared" si="21"/>
        <v>979.56120915840006</v>
      </c>
      <c r="L313" s="289">
        <f t="shared" si="18"/>
        <v>1959.1224183168001</v>
      </c>
      <c r="M313" s="149">
        <f t="shared" si="19"/>
        <v>4897.8060457920001</v>
      </c>
      <c r="N313" s="279">
        <f t="shared" si="20"/>
        <v>1861.16629740096</v>
      </c>
      <c r="O313" s="63"/>
    </row>
    <row r="314" spans="1:15" s="3" customFormat="1" ht="12.75">
      <c r="A314" s="586"/>
      <c r="B314" s="73" t="s">
        <v>274</v>
      </c>
      <c r="C314" s="66" t="s">
        <v>274</v>
      </c>
      <c r="D314" s="60" t="s">
        <v>5</v>
      </c>
      <c r="E314" s="67">
        <v>150</v>
      </c>
      <c r="F314" s="67">
        <v>100</v>
      </c>
      <c r="G314" s="68">
        <v>5.5875000000000004</v>
      </c>
      <c r="H314" s="64">
        <v>1.5</v>
      </c>
      <c r="I314" s="77">
        <v>1092.3912335424</v>
      </c>
      <c r="J314" s="76">
        <f>K5</f>
        <v>0</v>
      </c>
      <c r="K314" s="39">
        <f t="shared" si="21"/>
        <v>1092.3912335424</v>
      </c>
      <c r="L314" s="289">
        <f t="shared" si="18"/>
        <v>2184.7824670847999</v>
      </c>
      <c r="M314" s="149" t="s">
        <v>521</v>
      </c>
      <c r="N314" s="279">
        <f t="shared" si="20"/>
        <v>2075.5433437305596</v>
      </c>
      <c r="O314" s="63"/>
    </row>
    <row r="315" spans="1:15" s="3" customFormat="1" ht="12.75">
      <c r="A315" s="586"/>
      <c r="B315" s="73" t="s">
        <v>275</v>
      </c>
      <c r="C315" s="66" t="s">
        <v>275</v>
      </c>
      <c r="D315" s="60" t="s">
        <v>5</v>
      </c>
      <c r="E315" s="67">
        <v>150</v>
      </c>
      <c r="F315" s="67">
        <v>100</v>
      </c>
      <c r="G315" s="68">
        <v>4.47</v>
      </c>
      <c r="H315" s="64">
        <v>1.2</v>
      </c>
      <c r="I315" s="77">
        <v>947.32405933439998</v>
      </c>
      <c r="J315" s="76">
        <f>K5</f>
        <v>0</v>
      </c>
      <c r="K315" s="39">
        <f t="shared" si="21"/>
        <v>947.32405933439998</v>
      </c>
      <c r="L315" s="289">
        <f t="shared" si="18"/>
        <v>1894.6481186688</v>
      </c>
      <c r="M315" s="149" t="s">
        <v>521</v>
      </c>
      <c r="N315" s="279">
        <f t="shared" si="20"/>
        <v>1799.9157127353599</v>
      </c>
      <c r="O315" s="63"/>
    </row>
    <row r="316" spans="1:15" s="3" customFormat="1" ht="12.75">
      <c r="A316" s="586"/>
      <c r="B316" s="73" t="s">
        <v>276</v>
      </c>
      <c r="C316" s="66" t="s">
        <v>276</v>
      </c>
      <c r="D316" s="60" t="s">
        <v>5</v>
      </c>
      <c r="E316" s="67">
        <v>150</v>
      </c>
      <c r="F316" s="67">
        <v>100</v>
      </c>
      <c r="G316" s="68">
        <v>3.73</v>
      </c>
      <c r="H316" s="64">
        <v>1</v>
      </c>
      <c r="I316" s="77">
        <v>850.61260986240006</v>
      </c>
      <c r="J316" s="76">
        <f>K5</f>
        <v>0</v>
      </c>
      <c r="K316" s="39">
        <f t="shared" si="21"/>
        <v>850.61260986240006</v>
      </c>
      <c r="L316" s="289">
        <f t="shared" si="18"/>
        <v>1701.2252197248001</v>
      </c>
      <c r="M316" s="149">
        <f t="shared" si="19"/>
        <v>4253.0630493120007</v>
      </c>
      <c r="N316" s="279">
        <f t="shared" si="20"/>
        <v>1616.16395873856</v>
      </c>
      <c r="O316" s="63"/>
    </row>
    <row r="317" spans="1:15" s="3" customFormat="1" ht="12.75">
      <c r="A317" s="586"/>
      <c r="B317" s="73" t="s">
        <v>277</v>
      </c>
      <c r="C317" s="66" t="s">
        <v>277</v>
      </c>
      <c r="D317" s="60" t="s">
        <v>5</v>
      </c>
      <c r="E317" s="67">
        <v>150</v>
      </c>
      <c r="F317" s="67">
        <v>100</v>
      </c>
      <c r="G317" s="68">
        <v>2.61</v>
      </c>
      <c r="H317" s="64">
        <v>0.7</v>
      </c>
      <c r="I317" s="77">
        <v>716.82843809279973</v>
      </c>
      <c r="J317" s="76">
        <f>K5</f>
        <v>0</v>
      </c>
      <c r="K317" s="39">
        <f t="shared" si="21"/>
        <v>716.82843809279973</v>
      </c>
      <c r="L317" s="289" t="s">
        <v>521</v>
      </c>
      <c r="M317" s="149">
        <f t="shared" si="19"/>
        <v>3584.1421904639988</v>
      </c>
      <c r="N317" s="279">
        <f t="shared" si="20"/>
        <v>1361.9740323763194</v>
      </c>
      <c r="O317" s="63"/>
    </row>
    <row r="318" spans="1:15" s="3" customFormat="1" ht="12.75">
      <c r="A318" s="584"/>
      <c r="B318" s="73" t="s">
        <v>278</v>
      </c>
      <c r="C318" s="66" t="s">
        <v>278</v>
      </c>
      <c r="D318" s="60" t="s">
        <v>5</v>
      </c>
      <c r="E318" s="67">
        <v>100</v>
      </c>
      <c r="F318" s="67">
        <v>80</v>
      </c>
      <c r="G318" s="68">
        <v>4.3125</v>
      </c>
      <c r="H318" s="64">
        <v>1.5</v>
      </c>
      <c r="I318" s="77">
        <v>929.59362693119988</v>
      </c>
      <c r="J318" s="76">
        <f>K5</f>
        <v>0</v>
      </c>
      <c r="K318" s="39">
        <f t="shared" si="21"/>
        <v>929.59362693119988</v>
      </c>
      <c r="L318" s="289">
        <f t="shared" si="18"/>
        <v>1859.1872538623998</v>
      </c>
      <c r="M318" s="149" t="s">
        <v>521</v>
      </c>
      <c r="N318" s="279">
        <f t="shared" si="20"/>
        <v>1766.2278911692797</v>
      </c>
      <c r="O318" s="63"/>
    </row>
    <row r="319" spans="1:15" s="3" customFormat="1" ht="12.75">
      <c r="A319" s="584"/>
      <c r="B319" s="73" t="s">
        <v>279</v>
      </c>
      <c r="C319" s="66" t="s">
        <v>279</v>
      </c>
      <c r="D319" s="60" t="s">
        <v>5</v>
      </c>
      <c r="E319" s="67">
        <v>100</v>
      </c>
      <c r="F319" s="67">
        <v>80</v>
      </c>
      <c r="G319" s="68">
        <v>3.45</v>
      </c>
      <c r="H319" s="64">
        <v>1.2</v>
      </c>
      <c r="I319" s="77">
        <v>816.76360254719998</v>
      </c>
      <c r="J319" s="76">
        <f>K5</f>
        <v>0</v>
      </c>
      <c r="K319" s="39">
        <f t="shared" si="21"/>
        <v>816.76360254719998</v>
      </c>
      <c r="L319" s="289">
        <f t="shared" si="18"/>
        <v>1633.5272050944</v>
      </c>
      <c r="M319" s="149" t="s">
        <v>521</v>
      </c>
      <c r="N319" s="279">
        <f t="shared" si="20"/>
        <v>1551.8508448396799</v>
      </c>
      <c r="O319" s="63"/>
    </row>
    <row r="320" spans="1:15" s="3" customFormat="1" ht="12.75">
      <c r="A320" s="584"/>
      <c r="B320" s="73" t="s">
        <v>280</v>
      </c>
      <c r="C320" s="66" t="s">
        <v>280</v>
      </c>
      <c r="D320" s="60" t="s">
        <v>5</v>
      </c>
      <c r="E320" s="67">
        <v>100</v>
      </c>
      <c r="F320" s="67">
        <v>80</v>
      </c>
      <c r="G320" s="68">
        <v>2.87</v>
      </c>
      <c r="H320" s="64">
        <v>1</v>
      </c>
      <c r="I320" s="77">
        <v>742.61815795199993</v>
      </c>
      <c r="J320" s="76">
        <f>K5</f>
        <v>0</v>
      </c>
      <c r="K320" s="39">
        <f t="shared" si="21"/>
        <v>742.61815795199993</v>
      </c>
      <c r="L320" s="289">
        <f t="shared" si="18"/>
        <v>1485.2363159039999</v>
      </c>
      <c r="M320" s="149">
        <f t="shared" si="19"/>
        <v>3713.0907897599996</v>
      </c>
      <c r="N320" s="279">
        <f t="shared" si="20"/>
        <v>1410.9745001087997</v>
      </c>
      <c r="O320" s="63"/>
    </row>
    <row r="321" spans="1:15" s="3" customFormat="1" ht="12.75">
      <c r="A321" s="584"/>
      <c r="B321" s="73" t="s">
        <v>281</v>
      </c>
      <c r="C321" s="66" t="s">
        <v>281</v>
      </c>
      <c r="D321" s="60" t="s">
        <v>5</v>
      </c>
      <c r="E321" s="67">
        <v>100</v>
      </c>
      <c r="F321" s="67">
        <v>80</v>
      </c>
      <c r="G321" s="68">
        <v>2.0099999999999998</v>
      </c>
      <c r="H321" s="64">
        <v>0.7</v>
      </c>
      <c r="I321" s="77">
        <v>639.45927851519991</v>
      </c>
      <c r="J321" s="76">
        <f>K5</f>
        <v>0</v>
      </c>
      <c r="K321" s="39">
        <f t="shared" si="21"/>
        <v>639.45927851519991</v>
      </c>
      <c r="L321" s="289" t="s">
        <v>521</v>
      </c>
      <c r="M321" s="149">
        <f t="shared" si="19"/>
        <v>3197.2963925759996</v>
      </c>
      <c r="N321" s="279">
        <f t="shared" si="20"/>
        <v>1214.9726291788797</v>
      </c>
      <c r="O321" s="63"/>
    </row>
    <row r="322" spans="1:15" s="3" customFormat="1" ht="12.75">
      <c r="A322" s="584"/>
      <c r="B322" s="73" t="s">
        <v>282</v>
      </c>
      <c r="C322" s="66" t="s">
        <v>282</v>
      </c>
      <c r="D322" s="60" t="s">
        <v>5</v>
      </c>
      <c r="E322" s="67">
        <v>100</v>
      </c>
      <c r="F322" s="67">
        <v>70</v>
      </c>
      <c r="G322" s="68">
        <v>4.0625</v>
      </c>
      <c r="H322" s="64">
        <v>1.5</v>
      </c>
      <c r="I322" s="77">
        <v>890.90904714240003</v>
      </c>
      <c r="J322" s="76">
        <f>K5</f>
        <v>0</v>
      </c>
      <c r="K322" s="39">
        <f t="shared" ref="K322:K366" si="22">I322*(1-J322)</f>
        <v>890.90904714240003</v>
      </c>
      <c r="L322" s="289">
        <f t="shared" si="18"/>
        <v>1781.8180942848001</v>
      </c>
      <c r="M322" s="149" t="s">
        <v>521</v>
      </c>
      <c r="N322" s="279">
        <f t="shared" si="20"/>
        <v>1692.7271895705601</v>
      </c>
      <c r="O322" s="63"/>
    </row>
    <row r="323" spans="1:15" s="3" customFormat="1" ht="12.75">
      <c r="A323" s="584"/>
      <c r="B323" s="73" t="s">
        <v>283</v>
      </c>
      <c r="C323" s="66" t="s">
        <v>283</v>
      </c>
      <c r="D323" s="60" t="s">
        <v>5</v>
      </c>
      <c r="E323" s="67">
        <v>100</v>
      </c>
      <c r="F323" s="67">
        <v>70</v>
      </c>
      <c r="G323" s="68">
        <v>3.25</v>
      </c>
      <c r="H323" s="64">
        <v>1.2</v>
      </c>
      <c r="I323" s="77">
        <v>786.13831021440001</v>
      </c>
      <c r="J323" s="76">
        <f>K5</f>
        <v>0</v>
      </c>
      <c r="K323" s="39">
        <f t="shared" si="22"/>
        <v>786.13831021440001</v>
      </c>
      <c r="L323" s="289">
        <f t="shared" si="18"/>
        <v>1572.2766204288</v>
      </c>
      <c r="M323" s="149" t="s">
        <v>521</v>
      </c>
      <c r="N323" s="279">
        <f t="shared" si="20"/>
        <v>1493.6627894073599</v>
      </c>
      <c r="O323" s="63"/>
    </row>
    <row r="324" spans="1:15" s="3" customFormat="1" ht="12.75">
      <c r="A324" s="584"/>
      <c r="B324" s="73" t="s">
        <v>284</v>
      </c>
      <c r="C324" s="66" t="s">
        <v>284</v>
      </c>
      <c r="D324" s="60" t="s">
        <v>5</v>
      </c>
      <c r="E324" s="67">
        <v>100</v>
      </c>
      <c r="F324" s="67">
        <v>70</v>
      </c>
      <c r="G324" s="68">
        <v>2.75</v>
      </c>
      <c r="H324" s="64">
        <v>1</v>
      </c>
      <c r="I324" s="77">
        <v>716.82843809279973</v>
      </c>
      <c r="J324" s="76">
        <f>K5</f>
        <v>0</v>
      </c>
      <c r="K324" s="39">
        <f t="shared" si="22"/>
        <v>716.82843809279973</v>
      </c>
      <c r="L324" s="289">
        <f t="shared" si="18"/>
        <v>1433.6568761855995</v>
      </c>
      <c r="M324" s="149">
        <f t="shared" si="19"/>
        <v>3584.1421904639988</v>
      </c>
      <c r="N324" s="279">
        <f t="shared" si="20"/>
        <v>1361.9740323763194</v>
      </c>
      <c r="O324" s="63"/>
    </row>
    <row r="325" spans="1:15" s="3" customFormat="1" ht="12.75">
      <c r="A325" s="584"/>
      <c r="B325" s="73" t="s">
        <v>285</v>
      </c>
      <c r="C325" s="66" t="s">
        <v>285</v>
      </c>
      <c r="D325" s="60" t="s">
        <v>5</v>
      </c>
      <c r="E325" s="67">
        <v>100</v>
      </c>
      <c r="F325" s="67">
        <v>70</v>
      </c>
      <c r="G325" s="68">
        <v>1.97</v>
      </c>
      <c r="H325" s="64">
        <v>0.7</v>
      </c>
      <c r="I325" s="77">
        <v>621.72884611200004</v>
      </c>
      <c r="J325" s="76">
        <f>K5</f>
        <v>0</v>
      </c>
      <c r="K325" s="39">
        <f t="shared" si="22"/>
        <v>621.72884611200004</v>
      </c>
      <c r="L325" s="289" t="s">
        <v>521</v>
      </c>
      <c r="M325" s="149">
        <f t="shared" si="19"/>
        <v>3108.6442305600003</v>
      </c>
      <c r="N325" s="279">
        <f t="shared" si="20"/>
        <v>1181.2848076128</v>
      </c>
      <c r="O325" s="63"/>
    </row>
    <row r="326" spans="1:15" s="3" customFormat="1" ht="12.75">
      <c r="A326" s="584"/>
      <c r="B326" s="73" t="s">
        <v>286</v>
      </c>
      <c r="C326" s="66" t="s">
        <v>286</v>
      </c>
      <c r="D326" s="60" t="s">
        <v>5</v>
      </c>
      <c r="E326" s="67">
        <v>100</v>
      </c>
      <c r="F326" s="67">
        <v>60</v>
      </c>
      <c r="G326" s="68">
        <v>3.75</v>
      </c>
      <c r="H326" s="64">
        <v>1.5</v>
      </c>
      <c r="I326" s="77">
        <v>853.83632484479995</v>
      </c>
      <c r="J326" s="76">
        <f>K5</f>
        <v>0</v>
      </c>
      <c r="K326" s="39">
        <f t="shared" si="22"/>
        <v>853.83632484479995</v>
      </c>
      <c r="L326" s="289">
        <f t="shared" si="18"/>
        <v>1707.6726496895999</v>
      </c>
      <c r="M326" s="149" t="s">
        <v>521</v>
      </c>
      <c r="N326" s="279">
        <f t="shared" si="20"/>
        <v>1622.2890172051198</v>
      </c>
      <c r="O326" s="63"/>
    </row>
    <row r="327" spans="1:15" s="3" customFormat="1" ht="12.75">
      <c r="A327" s="584"/>
      <c r="B327" s="73" t="s">
        <v>287</v>
      </c>
      <c r="C327" s="66" t="s">
        <v>287</v>
      </c>
      <c r="D327" s="60" t="s">
        <v>5</v>
      </c>
      <c r="E327" s="67">
        <v>100</v>
      </c>
      <c r="F327" s="67">
        <v>60</v>
      </c>
      <c r="G327" s="68">
        <v>3</v>
      </c>
      <c r="H327" s="64">
        <v>1.2</v>
      </c>
      <c r="I327" s="77">
        <v>757.12487537279992</v>
      </c>
      <c r="J327" s="76">
        <f>K5</f>
        <v>0</v>
      </c>
      <c r="K327" s="39">
        <f t="shared" si="22"/>
        <v>757.12487537279992</v>
      </c>
      <c r="L327" s="289">
        <f t="shared" si="18"/>
        <v>1514.2497507455998</v>
      </c>
      <c r="M327" s="149" t="s">
        <v>521</v>
      </c>
      <c r="N327" s="279">
        <f t="shared" si="20"/>
        <v>1438.5372632083197</v>
      </c>
      <c r="O327" s="63"/>
    </row>
    <row r="328" spans="1:15" s="3" customFormat="1" ht="12.75">
      <c r="A328" s="584"/>
      <c r="B328" s="73" t="s">
        <v>288</v>
      </c>
      <c r="C328" s="66" t="s">
        <v>288</v>
      </c>
      <c r="D328" s="60" t="s">
        <v>5</v>
      </c>
      <c r="E328" s="67">
        <v>100</v>
      </c>
      <c r="F328" s="67">
        <v>60</v>
      </c>
      <c r="G328" s="68">
        <v>2.5499999999999998</v>
      </c>
      <c r="H328" s="64">
        <v>1</v>
      </c>
      <c r="I328" s="77">
        <v>692.65057572479986</v>
      </c>
      <c r="J328" s="76">
        <f>K5</f>
        <v>0</v>
      </c>
      <c r="K328" s="39">
        <f t="shared" si="22"/>
        <v>692.65057572479986</v>
      </c>
      <c r="L328" s="289">
        <f t="shared" ref="L328:L390" si="23">K328*2</f>
        <v>1385.3011514495997</v>
      </c>
      <c r="M328" s="149">
        <f t="shared" ref="M328:M391" si="24">K328*5</f>
        <v>3463.2528786239991</v>
      </c>
      <c r="N328" s="279">
        <f t="shared" ref="N328:N391" si="25">K328*1.9</f>
        <v>1316.0360938771196</v>
      </c>
      <c r="O328" s="63"/>
    </row>
    <row r="329" spans="1:15" s="3" customFormat="1" ht="12.75">
      <c r="A329" s="584"/>
      <c r="B329" s="73" t="s">
        <v>289</v>
      </c>
      <c r="C329" s="66" t="s">
        <v>289</v>
      </c>
      <c r="D329" s="60" t="s">
        <v>5</v>
      </c>
      <c r="E329" s="67">
        <v>100</v>
      </c>
      <c r="F329" s="67">
        <v>60</v>
      </c>
      <c r="G329" s="68">
        <v>1.75</v>
      </c>
      <c r="H329" s="64">
        <v>0.7</v>
      </c>
      <c r="I329" s="77">
        <v>584.65612381439996</v>
      </c>
      <c r="J329" s="76">
        <f>K5</f>
        <v>0</v>
      </c>
      <c r="K329" s="39">
        <f t="shared" si="22"/>
        <v>584.65612381439996</v>
      </c>
      <c r="L329" s="289" t="s">
        <v>521</v>
      </c>
      <c r="M329" s="149">
        <f t="shared" si="24"/>
        <v>2923.2806190719998</v>
      </c>
      <c r="N329" s="279">
        <f t="shared" si="25"/>
        <v>1110.8466352473599</v>
      </c>
      <c r="O329" s="63"/>
    </row>
    <row r="330" spans="1:15" s="3" customFormat="1" ht="12.75">
      <c r="A330" s="584"/>
      <c r="B330" s="73" t="s">
        <v>290</v>
      </c>
      <c r="C330" s="66" t="s">
        <v>290</v>
      </c>
      <c r="D330" s="60" t="s">
        <v>5</v>
      </c>
      <c r="E330" s="67">
        <v>100</v>
      </c>
      <c r="F330" s="67">
        <v>50</v>
      </c>
      <c r="G330" s="68">
        <v>3.6</v>
      </c>
      <c r="H330" s="64">
        <v>1.5</v>
      </c>
      <c r="I330" s="77">
        <v>815.15174505599998</v>
      </c>
      <c r="J330" s="76">
        <f>K5</f>
        <v>0</v>
      </c>
      <c r="K330" s="39">
        <f t="shared" si="22"/>
        <v>815.15174505599998</v>
      </c>
      <c r="L330" s="289">
        <f t="shared" si="23"/>
        <v>1630.303490112</v>
      </c>
      <c r="M330" s="149" t="s">
        <v>521</v>
      </c>
      <c r="N330" s="279">
        <f t="shared" si="25"/>
        <v>1548.7883156063999</v>
      </c>
      <c r="O330" s="63"/>
    </row>
    <row r="331" spans="1:15" s="3" customFormat="1" ht="12.75">
      <c r="A331" s="584"/>
      <c r="B331" s="73" t="s">
        <v>291</v>
      </c>
      <c r="C331" s="66" t="s">
        <v>291</v>
      </c>
      <c r="D331" s="60" t="s">
        <v>5</v>
      </c>
      <c r="E331" s="67">
        <v>100</v>
      </c>
      <c r="F331" s="67">
        <v>50</v>
      </c>
      <c r="G331" s="68">
        <v>2.88</v>
      </c>
      <c r="H331" s="64">
        <v>1.2</v>
      </c>
      <c r="I331" s="77">
        <v>726.49958304000006</v>
      </c>
      <c r="J331" s="76">
        <f>K5</f>
        <v>0</v>
      </c>
      <c r="K331" s="39">
        <f t="shared" si="22"/>
        <v>726.49958304000006</v>
      </c>
      <c r="L331" s="289">
        <f t="shared" si="23"/>
        <v>1452.9991660800001</v>
      </c>
      <c r="M331" s="149" t="s">
        <v>521</v>
      </c>
      <c r="N331" s="279">
        <f t="shared" si="25"/>
        <v>1380.349207776</v>
      </c>
      <c r="O331" s="63"/>
    </row>
    <row r="332" spans="1:15" s="3" customFormat="1" ht="12.75">
      <c r="A332" s="584"/>
      <c r="B332" s="73" t="s">
        <v>292</v>
      </c>
      <c r="C332" s="66" t="s">
        <v>292</v>
      </c>
      <c r="D332" s="60" t="s">
        <v>5</v>
      </c>
      <c r="E332" s="67">
        <v>100</v>
      </c>
      <c r="F332" s="67">
        <v>50</v>
      </c>
      <c r="G332" s="68">
        <v>2.4</v>
      </c>
      <c r="H332" s="64">
        <v>1</v>
      </c>
      <c r="I332" s="77">
        <v>666.8608558656</v>
      </c>
      <c r="J332" s="76">
        <f>K5</f>
        <v>0</v>
      </c>
      <c r="K332" s="39">
        <f t="shared" si="22"/>
        <v>666.8608558656</v>
      </c>
      <c r="L332" s="289">
        <f t="shared" si="23"/>
        <v>1333.7217117312</v>
      </c>
      <c r="M332" s="149">
        <f t="shared" si="24"/>
        <v>3334.3042793280001</v>
      </c>
      <c r="N332" s="279">
        <f t="shared" si="25"/>
        <v>1267.03562614464</v>
      </c>
      <c r="O332" s="63"/>
    </row>
    <row r="333" spans="1:15" s="3" customFormat="1" ht="12.75">
      <c r="A333" s="584"/>
      <c r="B333" s="73" t="s">
        <v>293</v>
      </c>
      <c r="C333" s="66" t="s">
        <v>293</v>
      </c>
      <c r="D333" s="60" t="s">
        <v>5</v>
      </c>
      <c r="E333" s="67">
        <v>100</v>
      </c>
      <c r="F333" s="67">
        <v>50</v>
      </c>
      <c r="G333" s="68">
        <v>1.68</v>
      </c>
      <c r="H333" s="64">
        <v>0.7</v>
      </c>
      <c r="I333" s="77">
        <v>584.65612381439996</v>
      </c>
      <c r="J333" s="76">
        <f>K5</f>
        <v>0</v>
      </c>
      <c r="K333" s="39">
        <f t="shared" si="22"/>
        <v>584.65612381439996</v>
      </c>
      <c r="L333" s="289" t="s">
        <v>521</v>
      </c>
      <c r="M333" s="149">
        <f t="shared" si="24"/>
        <v>2923.2806190719998</v>
      </c>
      <c r="N333" s="279">
        <f t="shared" si="25"/>
        <v>1110.8466352473599</v>
      </c>
      <c r="O333" s="63"/>
    </row>
    <row r="334" spans="1:15" s="3" customFormat="1" ht="12.75">
      <c r="A334" s="584"/>
      <c r="B334" s="73" t="s">
        <v>294</v>
      </c>
      <c r="C334" s="66" t="s">
        <v>294</v>
      </c>
      <c r="D334" s="60" t="s">
        <v>5</v>
      </c>
      <c r="E334" s="67">
        <v>100</v>
      </c>
      <c r="F334" s="67">
        <v>100</v>
      </c>
      <c r="G334" s="68">
        <v>4.7750000000000004</v>
      </c>
      <c r="H334" s="64">
        <v>1.5</v>
      </c>
      <c r="I334" s="77">
        <v>1006.9627865087999</v>
      </c>
      <c r="J334" s="76">
        <f>K5</f>
        <v>0</v>
      </c>
      <c r="K334" s="39">
        <f t="shared" si="22"/>
        <v>1006.9627865087999</v>
      </c>
      <c r="L334" s="289">
        <f t="shared" si="23"/>
        <v>2013.9255730175998</v>
      </c>
      <c r="M334" s="149" t="s">
        <v>521</v>
      </c>
      <c r="N334" s="279">
        <f t="shared" si="25"/>
        <v>1913.2292943667198</v>
      </c>
      <c r="O334" s="63"/>
    </row>
    <row r="335" spans="1:15" s="3" customFormat="1" ht="12.75">
      <c r="A335" s="584"/>
      <c r="B335" s="73" t="s">
        <v>295</v>
      </c>
      <c r="C335" s="66" t="s">
        <v>295</v>
      </c>
      <c r="D335" s="60" t="s">
        <v>5</v>
      </c>
      <c r="E335" s="67">
        <v>100</v>
      </c>
      <c r="F335" s="67">
        <v>100</v>
      </c>
      <c r="G335" s="68">
        <v>3.82</v>
      </c>
      <c r="H335" s="64">
        <v>1.2</v>
      </c>
      <c r="I335" s="77">
        <v>878.01418721279981</v>
      </c>
      <c r="J335" s="76">
        <f>K5</f>
        <v>0</v>
      </c>
      <c r="K335" s="39">
        <f t="shared" si="22"/>
        <v>878.01418721279981</v>
      </c>
      <c r="L335" s="289">
        <f t="shared" si="23"/>
        <v>1756.0283744255996</v>
      </c>
      <c r="M335" s="149" t="s">
        <v>521</v>
      </c>
      <c r="N335" s="279">
        <f t="shared" si="25"/>
        <v>1668.2269557043196</v>
      </c>
      <c r="O335" s="63"/>
    </row>
    <row r="336" spans="1:15" s="3" customFormat="1" ht="12.75">
      <c r="A336" s="584"/>
      <c r="B336" s="73" t="s">
        <v>296</v>
      </c>
      <c r="C336" s="66" t="s">
        <v>296</v>
      </c>
      <c r="D336" s="60" t="s">
        <v>5</v>
      </c>
      <c r="E336" s="67">
        <v>100</v>
      </c>
      <c r="F336" s="67">
        <v>100</v>
      </c>
      <c r="G336" s="68">
        <v>3.19</v>
      </c>
      <c r="H336" s="64">
        <v>1</v>
      </c>
      <c r="I336" s="77">
        <v>792.5857401792</v>
      </c>
      <c r="J336" s="76">
        <f>K5</f>
        <v>0</v>
      </c>
      <c r="K336" s="39">
        <f t="shared" si="22"/>
        <v>792.5857401792</v>
      </c>
      <c r="L336" s="289">
        <f t="shared" si="23"/>
        <v>1585.1714803584</v>
      </c>
      <c r="M336" s="149">
        <f t="shared" si="24"/>
        <v>3962.928700896</v>
      </c>
      <c r="N336" s="279">
        <f t="shared" si="25"/>
        <v>1505.9129063404798</v>
      </c>
      <c r="O336" s="63"/>
    </row>
    <row r="337" spans="1:15" s="3" customFormat="1" ht="12.75">
      <c r="A337" s="584"/>
      <c r="B337" s="73" t="s">
        <v>297</v>
      </c>
      <c r="C337" s="66" t="s">
        <v>297</v>
      </c>
      <c r="D337" s="60" t="s">
        <v>5</v>
      </c>
      <c r="E337" s="67">
        <v>100</v>
      </c>
      <c r="F337" s="67">
        <v>100</v>
      </c>
      <c r="G337" s="68">
        <v>2.23</v>
      </c>
      <c r="H337" s="64">
        <v>0.7</v>
      </c>
      <c r="I337" s="77">
        <v>678.1438583040001</v>
      </c>
      <c r="J337" s="76">
        <f>K5</f>
        <v>0</v>
      </c>
      <c r="K337" s="39">
        <f t="shared" si="22"/>
        <v>678.1438583040001</v>
      </c>
      <c r="L337" s="289" t="s">
        <v>521</v>
      </c>
      <c r="M337" s="149">
        <f t="shared" si="24"/>
        <v>3390.7192915200003</v>
      </c>
      <c r="N337" s="279">
        <f t="shared" si="25"/>
        <v>1288.4733307776</v>
      </c>
      <c r="O337" s="63"/>
    </row>
    <row r="338" spans="1:15" s="3" customFormat="1" ht="12.75">
      <c r="A338" s="584"/>
      <c r="B338" s="73" t="s">
        <v>298</v>
      </c>
      <c r="C338" s="66" t="s">
        <v>298</v>
      </c>
      <c r="D338" s="60" t="s">
        <v>5</v>
      </c>
      <c r="E338" s="67">
        <v>100</v>
      </c>
      <c r="F338" s="67">
        <v>100</v>
      </c>
      <c r="G338" s="68">
        <v>2.83</v>
      </c>
      <c r="H338" s="64">
        <v>0.7</v>
      </c>
      <c r="I338" s="77">
        <v>695.87429070719998</v>
      </c>
      <c r="J338" s="76">
        <f>K5</f>
        <v>0</v>
      </c>
      <c r="K338" s="39">
        <f t="shared" si="22"/>
        <v>695.87429070719998</v>
      </c>
      <c r="L338" s="289" t="s">
        <v>521</v>
      </c>
      <c r="M338" s="149">
        <f t="shared" si="24"/>
        <v>3479.371453536</v>
      </c>
      <c r="N338" s="279">
        <f t="shared" si="25"/>
        <v>1322.16115234368</v>
      </c>
      <c r="O338" s="63"/>
    </row>
    <row r="339" spans="1:15" s="3" customFormat="1" ht="12.75">
      <c r="A339" s="584"/>
      <c r="B339" s="73" t="s">
        <v>299</v>
      </c>
      <c r="C339" s="66" t="s">
        <v>299</v>
      </c>
      <c r="D339" s="60" t="s">
        <v>5</v>
      </c>
      <c r="E339" s="67">
        <v>100</v>
      </c>
      <c r="F339" s="67">
        <v>100</v>
      </c>
      <c r="G339" s="68">
        <v>4.04</v>
      </c>
      <c r="H339" s="64">
        <v>1</v>
      </c>
      <c r="I339" s="77">
        <v>815.15174505599998</v>
      </c>
      <c r="J339" s="76">
        <f>K5</f>
        <v>0</v>
      </c>
      <c r="K339" s="39">
        <f t="shared" si="22"/>
        <v>815.15174505599998</v>
      </c>
      <c r="L339" s="289">
        <f t="shared" si="23"/>
        <v>1630.303490112</v>
      </c>
      <c r="M339" s="149">
        <f t="shared" si="24"/>
        <v>4075.7587252799999</v>
      </c>
      <c r="N339" s="279">
        <f t="shared" si="25"/>
        <v>1548.7883156063999</v>
      </c>
      <c r="O339" s="63"/>
    </row>
    <row r="340" spans="1:15" s="3" customFormat="1" ht="12.75">
      <c r="A340" s="584"/>
      <c r="B340" s="73" t="s">
        <v>300</v>
      </c>
      <c r="C340" s="66" t="s">
        <v>300</v>
      </c>
      <c r="D340" s="60" t="s">
        <v>5</v>
      </c>
      <c r="E340" s="67">
        <v>100</v>
      </c>
      <c r="F340" s="67">
        <v>100</v>
      </c>
      <c r="G340" s="68">
        <v>4.8499999999999996</v>
      </c>
      <c r="H340" s="64">
        <v>1.2</v>
      </c>
      <c r="I340" s="77">
        <v>903.8039070719999</v>
      </c>
      <c r="J340" s="76">
        <f>K5</f>
        <v>0</v>
      </c>
      <c r="K340" s="39">
        <f t="shared" si="22"/>
        <v>903.8039070719999</v>
      </c>
      <c r="L340" s="289">
        <f t="shared" si="23"/>
        <v>1807.6078141439998</v>
      </c>
      <c r="M340" s="149" t="s">
        <v>521</v>
      </c>
      <c r="N340" s="279">
        <f t="shared" si="25"/>
        <v>1717.2274234367997</v>
      </c>
      <c r="O340" s="63"/>
    </row>
    <row r="341" spans="1:15" s="3" customFormat="1" ht="12.75">
      <c r="A341" s="584"/>
      <c r="B341" s="73" t="s">
        <v>301</v>
      </c>
      <c r="C341" s="66" t="s">
        <v>301</v>
      </c>
      <c r="D341" s="60" t="s">
        <v>5</v>
      </c>
      <c r="E341" s="67">
        <v>100</v>
      </c>
      <c r="F341" s="67">
        <v>100</v>
      </c>
      <c r="G341" s="68">
        <v>6.0625</v>
      </c>
      <c r="H341" s="64">
        <v>1.5</v>
      </c>
      <c r="I341" s="77">
        <v>1035.9762213504</v>
      </c>
      <c r="J341" s="76">
        <f>K5</f>
        <v>0</v>
      </c>
      <c r="K341" s="39">
        <f t="shared" si="22"/>
        <v>1035.9762213504</v>
      </c>
      <c r="L341" s="289">
        <f t="shared" si="23"/>
        <v>2071.9524427008</v>
      </c>
      <c r="M341" s="149" t="s">
        <v>521</v>
      </c>
      <c r="N341" s="279">
        <f t="shared" si="25"/>
        <v>1968.3548205657598</v>
      </c>
      <c r="O341" s="63"/>
    </row>
    <row r="342" spans="1:15" s="3" customFormat="1" ht="12.75">
      <c r="A342" s="584"/>
      <c r="B342" s="73" t="s">
        <v>302</v>
      </c>
      <c r="C342" s="66" t="s">
        <v>302</v>
      </c>
      <c r="D342" s="60" t="s">
        <v>5</v>
      </c>
      <c r="E342" s="67">
        <v>100</v>
      </c>
      <c r="F342" s="67">
        <v>50</v>
      </c>
      <c r="G342" s="68">
        <v>2.1800000000000002</v>
      </c>
      <c r="H342" s="64">
        <v>0.7</v>
      </c>
      <c r="I342" s="77">
        <v>600.77469872639983</v>
      </c>
      <c r="J342" s="76">
        <f>K5</f>
        <v>0</v>
      </c>
      <c r="K342" s="39">
        <f t="shared" si="22"/>
        <v>600.77469872639983</v>
      </c>
      <c r="L342" s="289" t="s">
        <v>521</v>
      </c>
      <c r="M342" s="149">
        <f t="shared" si="24"/>
        <v>3003.8734936319993</v>
      </c>
      <c r="N342" s="279">
        <f t="shared" si="25"/>
        <v>1141.4719275801597</v>
      </c>
      <c r="O342" s="63"/>
    </row>
    <row r="343" spans="1:15" s="3" customFormat="1" ht="12.75">
      <c r="A343" s="584"/>
      <c r="B343" s="73" t="s">
        <v>303</v>
      </c>
      <c r="C343" s="66" t="s">
        <v>303</v>
      </c>
      <c r="D343" s="60" t="s">
        <v>5</v>
      </c>
      <c r="E343" s="67">
        <v>100</v>
      </c>
      <c r="F343" s="67">
        <v>50</v>
      </c>
      <c r="G343" s="68">
        <v>3.11</v>
      </c>
      <c r="H343" s="64">
        <v>1</v>
      </c>
      <c r="I343" s="77">
        <v>684.59128826879987</v>
      </c>
      <c r="J343" s="76">
        <f>K5</f>
        <v>0</v>
      </c>
      <c r="K343" s="39">
        <f t="shared" si="22"/>
        <v>684.59128826879987</v>
      </c>
      <c r="L343" s="289">
        <f t="shared" si="23"/>
        <v>1369.1825765375997</v>
      </c>
      <c r="M343" s="149">
        <f t="shared" si="24"/>
        <v>3422.9564413439994</v>
      </c>
      <c r="N343" s="279">
        <f t="shared" si="25"/>
        <v>1300.7234477107197</v>
      </c>
      <c r="O343" s="63"/>
    </row>
    <row r="344" spans="1:15" s="3" customFormat="1" ht="12.75">
      <c r="A344" s="584"/>
      <c r="B344" s="73" t="s">
        <v>304</v>
      </c>
      <c r="C344" s="66" t="s">
        <v>304</v>
      </c>
      <c r="D344" s="60" t="s">
        <v>5</v>
      </c>
      <c r="E344" s="67">
        <v>100</v>
      </c>
      <c r="F344" s="67">
        <v>50</v>
      </c>
      <c r="G344" s="68">
        <v>3.74</v>
      </c>
      <c r="H344" s="64">
        <v>1.2</v>
      </c>
      <c r="I344" s="77">
        <v>745.84187293439993</v>
      </c>
      <c r="J344" s="76">
        <f>K5</f>
        <v>0</v>
      </c>
      <c r="K344" s="39">
        <f t="shared" si="22"/>
        <v>745.84187293439993</v>
      </c>
      <c r="L344" s="289">
        <f t="shared" si="23"/>
        <v>1491.6837458687999</v>
      </c>
      <c r="M344" s="149" t="s">
        <v>521</v>
      </c>
      <c r="N344" s="279">
        <f t="shared" si="25"/>
        <v>1417.0995585753599</v>
      </c>
      <c r="O344" s="63"/>
    </row>
    <row r="345" spans="1:15" s="3" customFormat="1" ht="12.75">
      <c r="A345" s="584"/>
      <c r="B345" s="73" t="s">
        <v>305</v>
      </c>
      <c r="C345" s="66" t="s">
        <v>305</v>
      </c>
      <c r="D345" s="60" t="s">
        <v>5</v>
      </c>
      <c r="E345" s="67">
        <v>100</v>
      </c>
      <c r="F345" s="67">
        <v>50</v>
      </c>
      <c r="G345" s="68">
        <v>4.6749999999999998</v>
      </c>
      <c r="H345" s="64">
        <v>1.5</v>
      </c>
      <c r="I345" s="77">
        <v>837.71774993279985</v>
      </c>
      <c r="J345" s="76">
        <f>K5</f>
        <v>0</v>
      </c>
      <c r="K345" s="39">
        <f t="shared" si="22"/>
        <v>837.71774993279985</v>
      </c>
      <c r="L345" s="289">
        <f t="shared" si="23"/>
        <v>1675.4354998655997</v>
      </c>
      <c r="M345" s="149" t="s">
        <v>521</v>
      </c>
      <c r="N345" s="279">
        <f t="shared" si="25"/>
        <v>1591.6637248723196</v>
      </c>
      <c r="O345" s="63"/>
    </row>
    <row r="346" spans="1:15" s="3" customFormat="1" ht="12.75">
      <c r="A346" s="584"/>
      <c r="B346" s="73" t="s">
        <v>306</v>
      </c>
      <c r="C346" s="66" t="s">
        <v>306</v>
      </c>
      <c r="D346" s="60" t="s">
        <v>5</v>
      </c>
      <c r="E346" s="67">
        <v>100</v>
      </c>
      <c r="F346" s="67">
        <v>60</v>
      </c>
      <c r="G346" s="68">
        <v>2.2000000000000002</v>
      </c>
      <c r="H346" s="64">
        <v>0.7</v>
      </c>
      <c r="I346" s="77">
        <v>600.77469872639983</v>
      </c>
      <c r="J346" s="76">
        <f>K5</f>
        <v>0</v>
      </c>
      <c r="K346" s="39">
        <f t="shared" si="22"/>
        <v>600.77469872639983</v>
      </c>
      <c r="L346" s="289" t="s">
        <v>521</v>
      </c>
      <c r="M346" s="149">
        <f t="shared" si="24"/>
        <v>3003.8734936319993</v>
      </c>
      <c r="N346" s="279">
        <f t="shared" si="25"/>
        <v>1141.4719275801597</v>
      </c>
      <c r="O346" s="63"/>
    </row>
    <row r="347" spans="1:15" s="3" customFormat="1" ht="12.75">
      <c r="A347" s="584"/>
      <c r="B347" s="73" t="s">
        <v>307</v>
      </c>
      <c r="C347" s="66" t="s">
        <v>307</v>
      </c>
      <c r="D347" s="60" t="s">
        <v>5</v>
      </c>
      <c r="E347" s="67">
        <v>100</v>
      </c>
      <c r="F347" s="67">
        <v>60</v>
      </c>
      <c r="G347" s="68">
        <v>3.25</v>
      </c>
      <c r="H347" s="64">
        <v>1</v>
      </c>
      <c r="I347" s="77">
        <v>711.99286561919996</v>
      </c>
      <c r="J347" s="76">
        <f>K5</f>
        <v>0</v>
      </c>
      <c r="K347" s="39">
        <f t="shared" si="22"/>
        <v>711.99286561919996</v>
      </c>
      <c r="L347" s="289">
        <f t="shared" si="23"/>
        <v>1423.9857312383999</v>
      </c>
      <c r="M347" s="149">
        <f t="shared" si="24"/>
        <v>3559.9643280959999</v>
      </c>
      <c r="N347" s="279">
        <f t="shared" si="25"/>
        <v>1352.78644467648</v>
      </c>
      <c r="O347" s="63"/>
    </row>
    <row r="348" spans="1:15" s="3" customFormat="1" ht="12.75">
      <c r="A348" s="584"/>
      <c r="B348" s="73" t="s">
        <v>308</v>
      </c>
      <c r="C348" s="66" t="s">
        <v>308</v>
      </c>
      <c r="D348" s="60" t="s">
        <v>5</v>
      </c>
      <c r="E348" s="67">
        <v>100</v>
      </c>
      <c r="F348" s="67">
        <v>60</v>
      </c>
      <c r="G348" s="68">
        <v>3.85</v>
      </c>
      <c r="H348" s="64">
        <v>1.2</v>
      </c>
      <c r="I348" s="77">
        <v>778.0790227583999</v>
      </c>
      <c r="J348" s="76">
        <f>K5</f>
        <v>0</v>
      </c>
      <c r="K348" s="39">
        <f t="shared" si="22"/>
        <v>778.0790227583999</v>
      </c>
      <c r="L348" s="289">
        <f t="shared" si="23"/>
        <v>1556.1580455167998</v>
      </c>
      <c r="M348" s="149" t="s">
        <v>521</v>
      </c>
      <c r="N348" s="279">
        <f t="shared" si="25"/>
        <v>1478.3501432409598</v>
      </c>
      <c r="O348" s="63"/>
    </row>
    <row r="349" spans="1:15" s="3" customFormat="1" ht="12.75">
      <c r="A349" s="584"/>
      <c r="B349" s="73" t="s">
        <v>309</v>
      </c>
      <c r="C349" s="66" t="s">
        <v>309</v>
      </c>
      <c r="D349" s="60" t="s">
        <v>5</v>
      </c>
      <c r="E349" s="67">
        <v>100</v>
      </c>
      <c r="F349" s="67">
        <v>60</v>
      </c>
      <c r="G349" s="68">
        <v>4.8125</v>
      </c>
      <c r="H349" s="64">
        <v>1.5</v>
      </c>
      <c r="I349" s="77">
        <v>876.40232972160004</v>
      </c>
      <c r="J349" s="76">
        <f>K5</f>
        <v>0</v>
      </c>
      <c r="K349" s="39">
        <f t="shared" si="22"/>
        <v>876.40232972160004</v>
      </c>
      <c r="L349" s="289">
        <f t="shared" si="23"/>
        <v>1752.8046594432001</v>
      </c>
      <c r="M349" s="149" t="s">
        <v>521</v>
      </c>
      <c r="N349" s="279">
        <f t="shared" si="25"/>
        <v>1665.1644264710401</v>
      </c>
      <c r="O349" s="63"/>
    </row>
    <row r="350" spans="1:15" s="3" customFormat="1" ht="12.75">
      <c r="A350" s="584"/>
      <c r="B350" s="73" t="s">
        <v>310</v>
      </c>
      <c r="C350" s="66" t="s">
        <v>310</v>
      </c>
      <c r="D350" s="60" t="s">
        <v>5</v>
      </c>
      <c r="E350" s="67">
        <v>100</v>
      </c>
      <c r="F350" s="67">
        <v>70</v>
      </c>
      <c r="G350" s="68">
        <v>2.4500000000000002</v>
      </c>
      <c r="H350" s="64">
        <v>0.7</v>
      </c>
      <c r="I350" s="77">
        <v>639.45927851519991</v>
      </c>
      <c r="J350" s="76">
        <f>K5</f>
        <v>0</v>
      </c>
      <c r="K350" s="39">
        <f t="shared" si="22"/>
        <v>639.45927851519991</v>
      </c>
      <c r="L350" s="289" t="s">
        <v>521</v>
      </c>
      <c r="M350" s="149">
        <f t="shared" si="24"/>
        <v>3197.2963925759996</v>
      </c>
      <c r="N350" s="279">
        <f t="shared" si="25"/>
        <v>1214.9726291788797</v>
      </c>
      <c r="O350" s="63"/>
    </row>
    <row r="351" spans="1:15" s="3" customFormat="1" ht="12.75">
      <c r="A351" s="584"/>
      <c r="B351" s="73" t="s">
        <v>311</v>
      </c>
      <c r="C351" s="66" t="s">
        <v>311</v>
      </c>
      <c r="D351" s="60" t="s">
        <v>5</v>
      </c>
      <c r="E351" s="67">
        <v>100</v>
      </c>
      <c r="F351" s="67">
        <v>70</v>
      </c>
      <c r="G351" s="68">
        <v>3.5</v>
      </c>
      <c r="H351" s="64">
        <v>1</v>
      </c>
      <c r="I351" s="77">
        <v>737.78258547839982</v>
      </c>
      <c r="J351" s="76">
        <f>K5</f>
        <v>0</v>
      </c>
      <c r="K351" s="39">
        <f t="shared" si="22"/>
        <v>737.78258547839982</v>
      </c>
      <c r="L351" s="289">
        <f t="shared" si="23"/>
        <v>1475.5651709567996</v>
      </c>
      <c r="M351" s="149">
        <f t="shared" si="24"/>
        <v>3688.9129273919989</v>
      </c>
      <c r="N351" s="279">
        <f t="shared" si="25"/>
        <v>1401.7869124089596</v>
      </c>
      <c r="O351" s="63"/>
    </row>
    <row r="352" spans="1:15" s="3" customFormat="1" ht="12.75">
      <c r="A352" s="584"/>
      <c r="B352" s="73" t="s">
        <v>312</v>
      </c>
      <c r="C352" s="66" t="s">
        <v>312</v>
      </c>
      <c r="D352" s="60" t="s">
        <v>5</v>
      </c>
      <c r="E352" s="67">
        <v>100</v>
      </c>
      <c r="F352" s="67">
        <v>70</v>
      </c>
      <c r="G352" s="68">
        <v>4.2</v>
      </c>
      <c r="H352" s="64">
        <v>1.2</v>
      </c>
      <c r="I352" s="77">
        <v>808.70431509119987</v>
      </c>
      <c r="J352" s="76">
        <f>K5</f>
        <v>0</v>
      </c>
      <c r="K352" s="39">
        <f t="shared" si="22"/>
        <v>808.70431509119987</v>
      </c>
      <c r="L352" s="289">
        <f t="shared" si="23"/>
        <v>1617.4086301823997</v>
      </c>
      <c r="M352" s="149" t="s">
        <v>521</v>
      </c>
      <c r="N352" s="279">
        <f t="shared" si="25"/>
        <v>1536.5381986732798</v>
      </c>
      <c r="O352" s="63"/>
    </row>
    <row r="353" spans="1:15" s="3" customFormat="1" ht="12.75">
      <c r="A353" s="584"/>
      <c r="B353" s="73" t="s">
        <v>313</v>
      </c>
      <c r="C353" s="66" t="s">
        <v>313</v>
      </c>
      <c r="D353" s="60" t="s">
        <v>5</v>
      </c>
      <c r="E353" s="67">
        <v>100</v>
      </c>
      <c r="F353" s="67">
        <v>70</v>
      </c>
      <c r="G353" s="68">
        <v>5.25</v>
      </c>
      <c r="H353" s="64">
        <v>1.5</v>
      </c>
      <c r="I353" s="77">
        <v>916.6987670016</v>
      </c>
      <c r="J353" s="76">
        <f>K5</f>
        <v>0</v>
      </c>
      <c r="K353" s="39">
        <f t="shared" si="22"/>
        <v>916.6987670016</v>
      </c>
      <c r="L353" s="289">
        <f t="shared" si="23"/>
        <v>1833.3975340032</v>
      </c>
      <c r="M353" s="149" t="s">
        <v>521</v>
      </c>
      <c r="N353" s="279">
        <f t="shared" si="25"/>
        <v>1741.7276573030399</v>
      </c>
      <c r="O353" s="63"/>
    </row>
    <row r="354" spans="1:15" s="3" customFormat="1" ht="12.75">
      <c r="A354" s="584"/>
      <c r="B354" s="73" t="s">
        <v>314</v>
      </c>
      <c r="C354" s="66" t="s">
        <v>314</v>
      </c>
      <c r="D354" s="60" t="s">
        <v>5</v>
      </c>
      <c r="E354" s="67">
        <v>100</v>
      </c>
      <c r="F354" s="67">
        <v>80</v>
      </c>
      <c r="G354" s="68">
        <v>2.57</v>
      </c>
      <c r="H354" s="64">
        <v>0.7</v>
      </c>
      <c r="I354" s="77">
        <v>657.1897109183999</v>
      </c>
      <c r="J354" s="76">
        <f>K5</f>
        <v>0</v>
      </c>
      <c r="K354" s="39">
        <f t="shared" si="22"/>
        <v>657.1897109183999</v>
      </c>
      <c r="L354" s="289" t="s">
        <v>521</v>
      </c>
      <c r="M354" s="149">
        <f t="shared" si="24"/>
        <v>3285.9485545919997</v>
      </c>
      <c r="N354" s="279">
        <f t="shared" si="25"/>
        <v>1248.6604507449597</v>
      </c>
      <c r="O354" s="63"/>
    </row>
    <row r="355" spans="1:15" s="3" customFormat="1" ht="12.75">
      <c r="A355" s="584"/>
      <c r="B355" s="73" t="s">
        <v>315</v>
      </c>
      <c r="C355" s="66" t="s">
        <v>315</v>
      </c>
      <c r="D355" s="60" t="s">
        <v>5</v>
      </c>
      <c r="E355" s="67">
        <v>100</v>
      </c>
      <c r="F355" s="67">
        <v>80</v>
      </c>
      <c r="G355" s="68">
        <v>3.67</v>
      </c>
      <c r="H355" s="64">
        <v>1</v>
      </c>
      <c r="I355" s="77">
        <v>763.57230533759991</v>
      </c>
      <c r="J355" s="76">
        <f>K5</f>
        <v>0</v>
      </c>
      <c r="K355" s="39">
        <f t="shared" si="22"/>
        <v>763.57230533759991</v>
      </c>
      <c r="L355" s="289">
        <f t="shared" si="23"/>
        <v>1527.1446106751998</v>
      </c>
      <c r="M355" s="149">
        <f t="shared" si="24"/>
        <v>3817.8615266879997</v>
      </c>
      <c r="N355" s="279">
        <f t="shared" si="25"/>
        <v>1450.7873801414398</v>
      </c>
      <c r="O355" s="63"/>
    </row>
    <row r="356" spans="1:15" s="3" customFormat="1" ht="12.75">
      <c r="A356" s="584"/>
      <c r="B356" s="73" t="s">
        <v>316</v>
      </c>
      <c r="C356" s="66" t="s">
        <v>316</v>
      </c>
      <c r="D356" s="60" t="s">
        <v>5</v>
      </c>
      <c r="E356" s="67">
        <v>100</v>
      </c>
      <c r="F356" s="67">
        <v>80</v>
      </c>
      <c r="G356" s="68">
        <v>4.41</v>
      </c>
      <c r="H356" s="64">
        <v>1.2</v>
      </c>
      <c r="I356" s="77">
        <v>839.32960742400007</v>
      </c>
      <c r="J356" s="76">
        <f>K5</f>
        <v>0</v>
      </c>
      <c r="K356" s="39">
        <f t="shared" si="22"/>
        <v>839.32960742400007</v>
      </c>
      <c r="L356" s="289">
        <f t="shared" si="23"/>
        <v>1678.6592148480001</v>
      </c>
      <c r="M356" s="149" t="s">
        <v>521</v>
      </c>
      <c r="N356" s="279">
        <f t="shared" si="25"/>
        <v>1594.7262541056</v>
      </c>
      <c r="O356" s="63"/>
    </row>
    <row r="357" spans="1:15" s="3" customFormat="1" ht="12.75">
      <c r="A357" s="584"/>
      <c r="B357" s="73" t="s">
        <v>317</v>
      </c>
      <c r="C357" s="66" t="s">
        <v>317</v>
      </c>
      <c r="D357" s="60" t="s">
        <v>5</v>
      </c>
      <c r="E357" s="67">
        <v>100</v>
      </c>
      <c r="F357" s="67">
        <v>80</v>
      </c>
      <c r="G357" s="68">
        <v>5.5125000000000002</v>
      </c>
      <c r="H357" s="64">
        <v>1.5</v>
      </c>
      <c r="I357" s="77">
        <v>955.38334679039986</v>
      </c>
      <c r="J357" s="76">
        <f>K5</f>
        <v>0</v>
      </c>
      <c r="K357" s="39">
        <f t="shared" si="22"/>
        <v>955.38334679039986</v>
      </c>
      <c r="L357" s="289">
        <f t="shared" si="23"/>
        <v>1910.7666935807997</v>
      </c>
      <c r="M357" s="149" t="s">
        <v>521</v>
      </c>
      <c r="N357" s="279">
        <f t="shared" si="25"/>
        <v>1815.2283589017597</v>
      </c>
      <c r="O357" s="63"/>
    </row>
    <row r="358" spans="1:15" s="3" customFormat="1" ht="12.75">
      <c r="A358" s="586"/>
      <c r="B358" s="73" t="s">
        <v>318</v>
      </c>
      <c r="C358" s="66" t="s">
        <v>318</v>
      </c>
      <c r="D358" s="60" t="s">
        <v>5</v>
      </c>
      <c r="E358" s="67">
        <v>150</v>
      </c>
      <c r="F358" s="67">
        <v>100</v>
      </c>
      <c r="G358" s="68">
        <v>3.28</v>
      </c>
      <c r="H358" s="64">
        <v>0.7</v>
      </c>
      <c r="I358" s="77">
        <v>737.78258547839982</v>
      </c>
      <c r="J358" s="76">
        <f>K5</f>
        <v>0</v>
      </c>
      <c r="K358" s="39">
        <f t="shared" si="22"/>
        <v>737.78258547839982</v>
      </c>
      <c r="L358" s="289" t="s">
        <v>521</v>
      </c>
      <c r="M358" s="149">
        <f t="shared" si="24"/>
        <v>3688.9129273919989</v>
      </c>
      <c r="N358" s="279">
        <f t="shared" si="25"/>
        <v>1401.7869124089596</v>
      </c>
      <c r="O358" s="63"/>
    </row>
    <row r="359" spans="1:15" s="3" customFormat="1" ht="12.75">
      <c r="A359" s="586"/>
      <c r="B359" s="73" t="s">
        <v>319</v>
      </c>
      <c r="C359" s="66" t="s">
        <v>319</v>
      </c>
      <c r="D359" s="60" t="s">
        <v>5</v>
      </c>
      <c r="E359" s="67">
        <v>150</v>
      </c>
      <c r="F359" s="67">
        <v>100</v>
      </c>
      <c r="G359" s="68">
        <v>4.6900000000000004</v>
      </c>
      <c r="H359" s="64">
        <v>1</v>
      </c>
      <c r="I359" s="77">
        <v>874.79047223039993</v>
      </c>
      <c r="J359" s="76">
        <f>K5</f>
        <v>0</v>
      </c>
      <c r="K359" s="39">
        <f t="shared" si="22"/>
        <v>874.79047223039993</v>
      </c>
      <c r="L359" s="289">
        <f t="shared" si="23"/>
        <v>1749.5809444607999</v>
      </c>
      <c r="M359" s="149">
        <f t="shared" si="24"/>
        <v>4373.9523611519999</v>
      </c>
      <c r="N359" s="279">
        <f t="shared" si="25"/>
        <v>1662.1018972377599</v>
      </c>
      <c r="O359" s="63"/>
    </row>
    <row r="360" spans="1:15" s="3" customFormat="1" ht="12.75">
      <c r="A360" s="586"/>
      <c r="B360" s="73" t="s">
        <v>320</v>
      </c>
      <c r="C360" s="66" t="s">
        <v>320</v>
      </c>
      <c r="D360" s="60" t="s">
        <v>5</v>
      </c>
      <c r="E360" s="67">
        <v>150</v>
      </c>
      <c r="F360" s="67">
        <v>100</v>
      </c>
      <c r="G360" s="68">
        <v>5.62</v>
      </c>
      <c r="H360" s="64">
        <v>1.2</v>
      </c>
      <c r="I360" s="77">
        <v>973.11377919360007</v>
      </c>
      <c r="J360" s="76">
        <f>K5</f>
        <v>0</v>
      </c>
      <c r="K360" s="39">
        <f t="shared" si="22"/>
        <v>973.11377919360007</v>
      </c>
      <c r="L360" s="289">
        <f t="shared" si="23"/>
        <v>1946.2275583872001</v>
      </c>
      <c r="M360" s="149" t="s">
        <v>521</v>
      </c>
      <c r="N360" s="279">
        <f t="shared" si="25"/>
        <v>1848.9161804678401</v>
      </c>
      <c r="O360" s="63"/>
    </row>
    <row r="361" spans="1:15" s="3" customFormat="1" ht="12.75">
      <c r="A361" s="586"/>
      <c r="B361" s="73" t="s">
        <v>321</v>
      </c>
      <c r="C361" s="66" t="s">
        <v>321</v>
      </c>
      <c r="D361" s="60" t="s">
        <v>5</v>
      </c>
      <c r="E361" s="67">
        <v>150</v>
      </c>
      <c r="F361" s="67">
        <v>100</v>
      </c>
      <c r="G361" s="68">
        <v>7.0250000000000004</v>
      </c>
      <c r="H361" s="64">
        <v>1.5</v>
      </c>
      <c r="I361" s="77">
        <v>1123.0165258751999</v>
      </c>
      <c r="J361" s="76">
        <f>K5</f>
        <v>0</v>
      </c>
      <c r="K361" s="39">
        <f t="shared" si="22"/>
        <v>1123.0165258751999</v>
      </c>
      <c r="L361" s="289">
        <f t="shared" si="23"/>
        <v>2246.0330517503999</v>
      </c>
      <c r="M361" s="149" t="s">
        <v>521</v>
      </c>
      <c r="N361" s="279">
        <f t="shared" si="25"/>
        <v>2133.7313991628798</v>
      </c>
      <c r="O361" s="63"/>
    </row>
    <row r="362" spans="1:15" s="3" customFormat="1" ht="12.75">
      <c r="A362" s="586"/>
      <c r="B362" s="73" t="s">
        <v>322</v>
      </c>
      <c r="C362" s="66" t="s">
        <v>322</v>
      </c>
      <c r="D362" s="60" t="s">
        <v>5</v>
      </c>
      <c r="E362" s="67">
        <v>150</v>
      </c>
      <c r="F362" s="67">
        <v>150</v>
      </c>
      <c r="G362" s="68">
        <v>5.61</v>
      </c>
      <c r="H362" s="64">
        <v>1</v>
      </c>
      <c r="I362" s="77">
        <v>1006.9627865087999</v>
      </c>
      <c r="J362" s="76">
        <f>K5</f>
        <v>0</v>
      </c>
      <c r="K362" s="39">
        <f t="shared" si="22"/>
        <v>1006.9627865087999</v>
      </c>
      <c r="L362" s="289">
        <f t="shared" si="23"/>
        <v>2013.9255730175998</v>
      </c>
      <c r="M362" s="149">
        <f t="shared" si="24"/>
        <v>5034.8139325439997</v>
      </c>
      <c r="N362" s="279">
        <f t="shared" si="25"/>
        <v>1913.2292943667198</v>
      </c>
      <c r="O362" s="63"/>
    </row>
    <row r="363" spans="1:15" s="3" customFormat="1" ht="12.75">
      <c r="A363" s="586"/>
      <c r="B363" s="73" t="s">
        <v>323</v>
      </c>
      <c r="C363" s="66" t="s">
        <v>323</v>
      </c>
      <c r="D363" s="60" t="s">
        <v>5</v>
      </c>
      <c r="E363" s="67">
        <v>150</v>
      </c>
      <c r="F363" s="67">
        <v>150</v>
      </c>
      <c r="G363" s="68">
        <v>6.74</v>
      </c>
      <c r="H363" s="64">
        <v>1.2</v>
      </c>
      <c r="I363" s="77">
        <v>1134.2995283135999</v>
      </c>
      <c r="J363" s="76">
        <f>K5</f>
        <v>0</v>
      </c>
      <c r="K363" s="39">
        <f t="shared" si="22"/>
        <v>1134.2995283135999</v>
      </c>
      <c r="L363" s="289">
        <f t="shared" si="23"/>
        <v>2268.5990566271998</v>
      </c>
      <c r="M363" s="149" t="s">
        <v>521</v>
      </c>
      <c r="N363" s="279">
        <f t="shared" si="25"/>
        <v>2155.1691037958399</v>
      </c>
      <c r="O363" s="63"/>
    </row>
    <row r="364" spans="1:15" s="3" customFormat="1" ht="12.75">
      <c r="A364" s="586"/>
      <c r="B364" s="73" t="s">
        <v>324</v>
      </c>
      <c r="C364" s="66" t="s">
        <v>324</v>
      </c>
      <c r="D364" s="60" t="s">
        <v>5</v>
      </c>
      <c r="E364" s="67">
        <v>150</v>
      </c>
      <c r="F364" s="67">
        <v>150</v>
      </c>
      <c r="G364" s="68">
        <v>8.4250000000000007</v>
      </c>
      <c r="H364" s="64">
        <v>1.5</v>
      </c>
      <c r="I364" s="77">
        <v>1321.2749972928</v>
      </c>
      <c r="J364" s="76">
        <f>K5</f>
        <v>0</v>
      </c>
      <c r="K364" s="39">
        <f t="shared" si="22"/>
        <v>1321.2749972928</v>
      </c>
      <c r="L364" s="289">
        <f t="shared" si="23"/>
        <v>2642.5499945856</v>
      </c>
      <c r="M364" s="149" t="s">
        <v>521</v>
      </c>
      <c r="N364" s="279">
        <f t="shared" si="25"/>
        <v>2510.4224948563196</v>
      </c>
      <c r="O364" s="63"/>
    </row>
    <row r="365" spans="1:15" s="3" customFormat="1" ht="12.75">
      <c r="A365" s="586"/>
      <c r="B365" s="73" t="s">
        <v>325</v>
      </c>
      <c r="C365" s="66" t="s">
        <v>325</v>
      </c>
      <c r="D365" s="60" t="s">
        <v>5</v>
      </c>
      <c r="E365" s="67">
        <v>150</v>
      </c>
      <c r="F365" s="67">
        <v>50</v>
      </c>
      <c r="G365" s="68">
        <v>2.62</v>
      </c>
      <c r="H365" s="64">
        <v>0.7</v>
      </c>
      <c r="I365" s="77">
        <v>644.29485098879991</v>
      </c>
      <c r="J365" s="76">
        <f>K5</f>
        <v>0</v>
      </c>
      <c r="K365" s="39">
        <f t="shared" si="22"/>
        <v>644.29485098879991</v>
      </c>
      <c r="L365" s="289" t="s">
        <v>521</v>
      </c>
      <c r="M365" s="149">
        <f t="shared" si="24"/>
        <v>3221.4742549439998</v>
      </c>
      <c r="N365" s="279">
        <f t="shared" si="25"/>
        <v>1224.1602168787197</v>
      </c>
      <c r="O365" s="63"/>
    </row>
    <row r="366" spans="1:15" s="3" customFormat="1" ht="12.75">
      <c r="A366" s="586"/>
      <c r="B366" s="73" t="s">
        <v>326</v>
      </c>
      <c r="C366" s="66" t="s">
        <v>326</v>
      </c>
      <c r="D366" s="60" t="s">
        <v>5</v>
      </c>
      <c r="E366" s="67">
        <v>150</v>
      </c>
      <c r="F366" s="67">
        <v>50</v>
      </c>
      <c r="G366" s="68">
        <v>3.74</v>
      </c>
      <c r="H366" s="64">
        <v>1</v>
      </c>
      <c r="I366" s="77">
        <v>745.84187293439993</v>
      </c>
      <c r="J366" s="76">
        <f>K5</f>
        <v>0</v>
      </c>
      <c r="K366" s="39">
        <f t="shared" si="22"/>
        <v>745.84187293439993</v>
      </c>
      <c r="L366" s="289">
        <f t="shared" si="23"/>
        <v>1491.6837458687999</v>
      </c>
      <c r="M366" s="149">
        <f t="shared" si="24"/>
        <v>3729.2093646719995</v>
      </c>
      <c r="N366" s="279">
        <f t="shared" si="25"/>
        <v>1417.0995585753599</v>
      </c>
      <c r="O366" s="63"/>
    </row>
    <row r="367" spans="1:15" s="3" customFormat="1" ht="12.75">
      <c r="A367" s="586"/>
      <c r="B367" s="73" t="s">
        <v>327</v>
      </c>
      <c r="C367" s="66" t="s">
        <v>327</v>
      </c>
      <c r="D367" s="60" t="s">
        <v>5</v>
      </c>
      <c r="E367" s="67">
        <v>150</v>
      </c>
      <c r="F367" s="67">
        <v>50</v>
      </c>
      <c r="G367" s="68">
        <v>4.49</v>
      </c>
      <c r="H367" s="64">
        <v>1.2</v>
      </c>
      <c r="I367" s="77">
        <v>819.98731752959986</v>
      </c>
      <c r="J367" s="76">
        <f>K5</f>
        <v>0</v>
      </c>
      <c r="K367" s="39">
        <f t="shared" ref="K367:K413" si="26">I367*(1-J367)</f>
        <v>819.98731752959986</v>
      </c>
      <c r="L367" s="289">
        <f t="shared" si="23"/>
        <v>1639.9746350591997</v>
      </c>
      <c r="M367" s="149" t="s">
        <v>521</v>
      </c>
      <c r="N367" s="279">
        <f t="shared" si="25"/>
        <v>1557.9759033062396</v>
      </c>
      <c r="O367" s="63"/>
    </row>
    <row r="368" spans="1:15" s="3" customFormat="1" ht="12.75">
      <c r="A368" s="586"/>
      <c r="B368" s="73" t="s">
        <v>328</v>
      </c>
      <c r="C368" s="66" t="s">
        <v>328</v>
      </c>
      <c r="D368" s="60" t="s">
        <v>5</v>
      </c>
      <c r="E368" s="67">
        <v>150</v>
      </c>
      <c r="F368" s="67">
        <v>50</v>
      </c>
      <c r="G368" s="68">
        <v>5.6124999999999998</v>
      </c>
      <c r="H368" s="64">
        <v>1.5</v>
      </c>
      <c r="I368" s="77">
        <v>929.59362693119988</v>
      </c>
      <c r="J368" s="76">
        <f>K5</f>
        <v>0</v>
      </c>
      <c r="K368" s="39">
        <f t="shared" si="26"/>
        <v>929.59362693119988</v>
      </c>
      <c r="L368" s="289">
        <f t="shared" si="23"/>
        <v>1859.1872538623998</v>
      </c>
      <c r="M368" s="149" t="s">
        <v>521</v>
      </c>
      <c r="N368" s="279">
        <f t="shared" si="25"/>
        <v>1766.2278911692797</v>
      </c>
      <c r="O368" s="63"/>
    </row>
    <row r="369" spans="1:15" s="3" customFormat="1" ht="12.75">
      <c r="A369" s="586"/>
      <c r="B369" s="73" t="s">
        <v>329</v>
      </c>
      <c r="C369" s="66" t="s">
        <v>329</v>
      </c>
      <c r="D369" s="60" t="s">
        <v>5</v>
      </c>
      <c r="E369" s="67">
        <v>150</v>
      </c>
      <c r="F369" s="67">
        <v>60</v>
      </c>
      <c r="G369" s="68">
        <v>2.9</v>
      </c>
      <c r="H369" s="64">
        <v>0.7</v>
      </c>
      <c r="I369" s="77">
        <v>663.63714088320012</v>
      </c>
      <c r="J369" s="76">
        <f>K5</f>
        <v>0</v>
      </c>
      <c r="K369" s="39">
        <f t="shared" si="26"/>
        <v>663.63714088320012</v>
      </c>
      <c r="L369" s="289" t="s">
        <v>521</v>
      </c>
      <c r="M369" s="149">
        <f t="shared" si="24"/>
        <v>3318.1857044160006</v>
      </c>
      <c r="N369" s="279">
        <f t="shared" si="25"/>
        <v>1260.9105676780803</v>
      </c>
      <c r="O369" s="63"/>
    </row>
    <row r="370" spans="1:15" s="3" customFormat="1" ht="12.75">
      <c r="A370" s="586"/>
      <c r="B370" s="73" t="s">
        <v>330</v>
      </c>
      <c r="C370" s="66" t="s">
        <v>330</v>
      </c>
      <c r="D370" s="60" t="s">
        <v>5</v>
      </c>
      <c r="E370" s="67">
        <v>150</v>
      </c>
      <c r="F370" s="67">
        <v>60</v>
      </c>
      <c r="G370" s="68">
        <v>4.2</v>
      </c>
      <c r="H370" s="64">
        <v>1</v>
      </c>
      <c r="I370" s="77">
        <v>771.63159279359991</v>
      </c>
      <c r="J370" s="76">
        <f>K5</f>
        <v>0</v>
      </c>
      <c r="K370" s="39">
        <f t="shared" si="26"/>
        <v>771.63159279359991</v>
      </c>
      <c r="L370" s="289">
        <f t="shared" si="23"/>
        <v>1543.2631855871998</v>
      </c>
      <c r="M370" s="149">
        <f t="shared" si="24"/>
        <v>3858.1579639679994</v>
      </c>
      <c r="N370" s="279">
        <f t="shared" si="25"/>
        <v>1466.1000263078397</v>
      </c>
      <c r="O370" s="63"/>
    </row>
    <row r="371" spans="1:15" s="3" customFormat="1" ht="12.75">
      <c r="A371" s="586"/>
      <c r="B371" s="73" t="s">
        <v>331</v>
      </c>
      <c r="C371" s="66" t="s">
        <v>331</v>
      </c>
      <c r="D371" s="60" t="s">
        <v>5</v>
      </c>
      <c r="E371" s="67">
        <v>150</v>
      </c>
      <c r="F371" s="67">
        <v>60</v>
      </c>
      <c r="G371" s="68">
        <v>4.95</v>
      </c>
      <c r="H371" s="64">
        <v>1.2</v>
      </c>
      <c r="I371" s="77">
        <v>850.61260986240006</v>
      </c>
      <c r="J371" s="76">
        <f>K5</f>
        <v>0</v>
      </c>
      <c r="K371" s="39">
        <f t="shared" si="26"/>
        <v>850.61260986240006</v>
      </c>
      <c r="L371" s="289">
        <f t="shared" si="23"/>
        <v>1701.2252197248001</v>
      </c>
      <c r="M371" s="149" t="s">
        <v>521</v>
      </c>
      <c r="N371" s="279">
        <f t="shared" si="25"/>
        <v>1616.16395873856</v>
      </c>
      <c r="O371" s="63"/>
    </row>
    <row r="372" spans="1:15" s="3" customFormat="1" ht="12.75">
      <c r="A372" s="586"/>
      <c r="B372" s="73" t="s">
        <v>332</v>
      </c>
      <c r="C372" s="66" t="s">
        <v>332</v>
      </c>
      <c r="D372" s="60" t="s">
        <v>5</v>
      </c>
      <c r="E372" s="67">
        <v>150</v>
      </c>
      <c r="F372" s="67">
        <v>60</v>
      </c>
      <c r="G372" s="68">
        <v>6.1875</v>
      </c>
      <c r="H372" s="64">
        <v>1.5</v>
      </c>
      <c r="I372" s="77">
        <v>968.27820671999984</v>
      </c>
      <c r="J372" s="76">
        <f>K5</f>
        <v>0</v>
      </c>
      <c r="K372" s="39">
        <f t="shared" si="26"/>
        <v>968.27820671999984</v>
      </c>
      <c r="L372" s="289">
        <f t="shared" si="23"/>
        <v>1936.5564134399997</v>
      </c>
      <c r="M372" s="149" t="s">
        <v>521</v>
      </c>
      <c r="N372" s="279">
        <f t="shared" si="25"/>
        <v>1839.7285927679995</v>
      </c>
      <c r="O372" s="63"/>
    </row>
    <row r="373" spans="1:15" s="3" customFormat="1" ht="12.75">
      <c r="A373" s="586"/>
      <c r="B373" s="73" t="s">
        <v>333</v>
      </c>
      <c r="C373" s="66" t="s">
        <v>333</v>
      </c>
      <c r="D373" s="60" t="s">
        <v>5</v>
      </c>
      <c r="E373" s="67">
        <v>150</v>
      </c>
      <c r="F373" s="67">
        <v>70</v>
      </c>
      <c r="G373" s="68">
        <v>2.9550000000000001</v>
      </c>
      <c r="H373" s="64">
        <v>0.7</v>
      </c>
      <c r="I373" s="77">
        <v>681.36757328639999</v>
      </c>
      <c r="J373" s="76">
        <f>K5</f>
        <v>0</v>
      </c>
      <c r="K373" s="39">
        <f t="shared" si="26"/>
        <v>681.36757328639999</v>
      </c>
      <c r="L373" s="289" t="s">
        <v>521</v>
      </c>
      <c r="M373" s="149">
        <f t="shared" si="24"/>
        <v>3406.8378664319998</v>
      </c>
      <c r="N373" s="279">
        <f t="shared" si="25"/>
        <v>1294.59838924416</v>
      </c>
      <c r="O373" s="63"/>
    </row>
    <row r="374" spans="1:15" s="3" customFormat="1" ht="12.75">
      <c r="A374" s="586"/>
      <c r="B374" s="73" t="s">
        <v>334</v>
      </c>
      <c r="C374" s="66" t="s">
        <v>334</v>
      </c>
      <c r="D374" s="60" t="s">
        <v>5</v>
      </c>
      <c r="E374" s="67">
        <v>150</v>
      </c>
      <c r="F374" s="67">
        <v>70</v>
      </c>
      <c r="G374" s="68">
        <v>4.25</v>
      </c>
      <c r="H374" s="64">
        <v>1</v>
      </c>
      <c r="I374" s="77">
        <v>797.4213126528</v>
      </c>
      <c r="J374" s="76">
        <f>K5</f>
        <v>0</v>
      </c>
      <c r="K374" s="39">
        <f t="shared" si="26"/>
        <v>797.4213126528</v>
      </c>
      <c r="L374" s="289">
        <f t="shared" si="23"/>
        <v>1594.8426253056</v>
      </c>
      <c r="M374" s="149">
        <f t="shared" si="24"/>
        <v>3987.1065632640002</v>
      </c>
      <c r="N374" s="279">
        <f t="shared" si="25"/>
        <v>1515.10049404032</v>
      </c>
      <c r="O374" s="63"/>
    </row>
    <row r="375" spans="1:15" s="3" customFormat="1" ht="12.75">
      <c r="A375" s="586"/>
      <c r="B375" s="73" t="s">
        <v>335</v>
      </c>
      <c r="C375" s="66" t="s">
        <v>335</v>
      </c>
      <c r="D375" s="60" t="s">
        <v>5</v>
      </c>
      <c r="E375" s="67">
        <v>150</v>
      </c>
      <c r="F375" s="67">
        <v>70</v>
      </c>
      <c r="G375" s="68">
        <v>5.0549999999999997</v>
      </c>
      <c r="H375" s="64">
        <v>1.2</v>
      </c>
      <c r="I375" s="77">
        <v>881.23790219520004</v>
      </c>
      <c r="J375" s="76">
        <f>K5</f>
        <v>0</v>
      </c>
      <c r="K375" s="39">
        <f t="shared" si="26"/>
        <v>881.23790219520004</v>
      </c>
      <c r="L375" s="289">
        <f t="shared" si="23"/>
        <v>1762.4758043904001</v>
      </c>
      <c r="M375" s="149" t="s">
        <v>521</v>
      </c>
      <c r="N375" s="279">
        <f t="shared" si="25"/>
        <v>1674.35201417088</v>
      </c>
      <c r="O375" s="63"/>
    </row>
    <row r="376" spans="1:15" s="3" customFormat="1" ht="12.75">
      <c r="A376" s="586"/>
      <c r="B376" s="73" t="s">
        <v>336</v>
      </c>
      <c r="C376" s="66" t="s">
        <v>336</v>
      </c>
      <c r="D376" s="60" t="s">
        <v>5</v>
      </c>
      <c r="E376" s="67">
        <v>150</v>
      </c>
      <c r="F376" s="67">
        <v>70</v>
      </c>
      <c r="G376" s="68">
        <v>6.3187499999999996</v>
      </c>
      <c r="H376" s="64">
        <v>1.5</v>
      </c>
      <c r="I376" s="77">
        <v>1006.9627865087999</v>
      </c>
      <c r="J376" s="76">
        <f>K5</f>
        <v>0</v>
      </c>
      <c r="K376" s="39">
        <f t="shared" si="26"/>
        <v>1006.9627865087999</v>
      </c>
      <c r="L376" s="289">
        <f t="shared" si="23"/>
        <v>2013.9255730175998</v>
      </c>
      <c r="M376" s="149" t="s">
        <v>521</v>
      </c>
      <c r="N376" s="279">
        <f t="shared" si="25"/>
        <v>1913.2292943667198</v>
      </c>
      <c r="O376" s="63"/>
    </row>
    <row r="377" spans="1:15" s="3" customFormat="1" ht="12.75">
      <c r="A377" s="586"/>
      <c r="B377" s="73" t="s">
        <v>337</v>
      </c>
      <c r="C377" s="66" t="s">
        <v>337</v>
      </c>
      <c r="D377" s="60" t="s">
        <v>5</v>
      </c>
      <c r="E377" s="67">
        <v>150</v>
      </c>
      <c r="F377" s="67">
        <v>80</v>
      </c>
      <c r="G377" s="68">
        <v>3.01</v>
      </c>
      <c r="H377" s="64">
        <v>0.7</v>
      </c>
      <c r="I377" s="77">
        <v>697.48614819839986</v>
      </c>
      <c r="J377" s="76">
        <f>K5</f>
        <v>0</v>
      </c>
      <c r="K377" s="39">
        <f t="shared" si="26"/>
        <v>697.48614819839986</v>
      </c>
      <c r="L377" s="289" t="s">
        <v>521</v>
      </c>
      <c r="M377" s="149">
        <f t="shared" si="24"/>
        <v>3487.4307409919993</v>
      </c>
      <c r="N377" s="279">
        <f t="shared" si="25"/>
        <v>1325.2236815769597</v>
      </c>
      <c r="O377" s="63"/>
    </row>
    <row r="378" spans="1:15" s="3" customFormat="1" ht="12.75">
      <c r="A378" s="586"/>
      <c r="B378" s="73" t="s">
        <v>338</v>
      </c>
      <c r="C378" s="66" t="s">
        <v>338</v>
      </c>
      <c r="D378" s="60" t="s">
        <v>5</v>
      </c>
      <c r="E378" s="67">
        <v>150</v>
      </c>
      <c r="F378" s="67">
        <v>80</v>
      </c>
      <c r="G378" s="68">
        <v>4.3</v>
      </c>
      <c r="H378" s="64">
        <v>1</v>
      </c>
      <c r="I378" s="77">
        <v>821.59917502079998</v>
      </c>
      <c r="J378" s="76">
        <f>K5</f>
        <v>0</v>
      </c>
      <c r="K378" s="39">
        <f t="shared" si="26"/>
        <v>821.59917502079998</v>
      </c>
      <c r="L378" s="289">
        <f t="shared" si="23"/>
        <v>1643.1983500416</v>
      </c>
      <c r="M378" s="149">
        <f t="shared" si="24"/>
        <v>4107.9958751039994</v>
      </c>
      <c r="N378" s="279">
        <f t="shared" si="25"/>
        <v>1561.0384325395198</v>
      </c>
      <c r="O378" s="63"/>
    </row>
    <row r="379" spans="1:15" s="3" customFormat="1" ht="12.75">
      <c r="A379" s="586"/>
      <c r="B379" s="73" t="s">
        <v>339</v>
      </c>
      <c r="C379" s="66" t="s">
        <v>339</v>
      </c>
      <c r="D379" s="60" t="s">
        <v>5</v>
      </c>
      <c r="E379" s="67">
        <v>150</v>
      </c>
      <c r="F379" s="67">
        <v>80</v>
      </c>
      <c r="G379" s="68">
        <v>5.16</v>
      </c>
      <c r="H379" s="64">
        <v>1.2</v>
      </c>
      <c r="I379" s="77">
        <v>910.2513370367999</v>
      </c>
      <c r="J379" s="76">
        <f>K5</f>
        <v>0</v>
      </c>
      <c r="K379" s="39">
        <f t="shared" si="26"/>
        <v>910.2513370367999</v>
      </c>
      <c r="L379" s="289">
        <f t="shared" si="23"/>
        <v>1820.5026740735998</v>
      </c>
      <c r="M379" s="149" t="s">
        <v>521</v>
      </c>
      <c r="N379" s="279">
        <f t="shared" si="25"/>
        <v>1729.4775403699198</v>
      </c>
      <c r="O379" s="63"/>
    </row>
    <row r="380" spans="1:15" s="3" customFormat="1" ht="12.75">
      <c r="A380" s="586"/>
      <c r="B380" s="73" t="s">
        <v>340</v>
      </c>
      <c r="C380" s="66" t="s">
        <v>340</v>
      </c>
      <c r="D380" s="60" t="s">
        <v>5</v>
      </c>
      <c r="E380" s="67">
        <v>150</v>
      </c>
      <c r="F380" s="67">
        <v>80</v>
      </c>
      <c r="G380" s="68">
        <v>6.45</v>
      </c>
      <c r="H380" s="64">
        <v>1.5</v>
      </c>
      <c r="I380" s="77">
        <v>1044.0355088063998</v>
      </c>
      <c r="J380" s="76">
        <f>K5</f>
        <v>0</v>
      </c>
      <c r="K380" s="39">
        <f t="shared" si="26"/>
        <v>1044.0355088063998</v>
      </c>
      <c r="L380" s="289">
        <f t="shared" si="23"/>
        <v>2088.0710176127996</v>
      </c>
      <c r="M380" s="149" t="s">
        <v>521</v>
      </c>
      <c r="N380" s="279">
        <f t="shared" si="25"/>
        <v>1983.6674667321595</v>
      </c>
      <c r="O380" s="63"/>
    </row>
    <row r="381" spans="1:15" s="3" customFormat="1" ht="12.75">
      <c r="A381" s="586"/>
      <c r="B381" s="73" t="s">
        <v>341</v>
      </c>
      <c r="C381" s="66" t="s">
        <v>341</v>
      </c>
      <c r="D381" s="60" t="s">
        <v>5</v>
      </c>
      <c r="E381" s="67">
        <v>200</v>
      </c>
      <c r="F381" s="67">
        <v>100</v>
      </c>
      <c r="G381" s="68">
        <v>3.74</v>
      </c>
      <c r="H381" s="64">
        <v>0.7</v>
      </c>
      <c r="I381" s="77">
        <v>776.46716526720002</v>
      </c>
      <c r="J381" s="76">
        <f>K5</f>
        <v>0</v>
      </c>
      <c r="K381" s="39">
        <f t="shared" si="26"/>
        <v>776.46716526720002</v>
      </c>
      <c r="L381" s="289" t="s">
        <v>521</v>
      </c>
      <c r="M381" s="149">
        <f t="shared" si="24"/>
        <v>3882.3358263360001</v>
      </c>
      <c r="N381" s="279">
        <f t="shared" si="25"/>
        <v>1475.2876140076798</v>
      </c>
      <c r="O381" s="63"/>
    </row>
    <row r="382" spans="1:15" s="3" customFormat="1" ht="12.75">
      <c r="A382" s="586"/>
      <c r="B382" s="73" t="s">
        <v>342</v>
      </c>
      <c r="C382" s="66" t="s">
        <v>342</v>
      </c>
      <c r="D382" s="60" t="s">
        <v>5</v>
      </c>
      <c r="E382" s="67">
        <v>200</v>
      </c>
      <c r="F382" s="67">
        <v>100</v>
      </c>
      <c r="G382" s="68">
        <v>5.34</v>
      </c>
      <c r="H382" s="64">
        <v>1</v>
      </c>
      <c r="I382" s="77">
        <v>927.98176943999999</v>
      </c>
      <c r="J382" s="76">
        <f>K5</f>
        <v>0</v>
      </c>
      <c r="K382" s="39">
        <f t="shared" si="26"/>
        <v>927.98176943999999</v>
      </c>
      <c r="L382" s="289">
        <f t="shared" si="23"/>
        <v>1855.96353888</v>
      </c>
      <c r="M382" s="149">
        <f t="shared" si="24"/>
        <v>4639.9088472000003</v>
      </c>
      <c r="N382" s="279">
        <f t="shared" si="25"/>
        <v>1763.165361936</v>
      </c>
      <c r="O382" s="63"/>
    </row>
    <row r="383" spans="1:15" s="3" customFormat="1" ht="12.75">
      <c r="A383" s="586"/>
      <c r="B383" s="73" t="s">
        <v>343</v>
      </c>
      <c r="C383" s="66" t="s">
        <v>343</v>
      </c>
      <c r="D383" s="60" t="s">
        <v>5</v>
      </c>
      <c r="E383" s="67">
        <v>200</v>
      </c>
      <c r="F383" s="67">
        <v>100</v>
      </c>
      <c r="G383" s="68">
        <v>6.41</v>
      </c>
      <c r="H383" s="64">
        <v>1.2</v>
      </c>
      <c r="I383" s="77">
        <v>1039.1999363328</v>
      </c>
      <c r="J383" s="76">
        <f>K5</f>
        <v>0</v>
      </c>
      <c r="K383" s="39">
        <f t="shared" si="26"/>
        <v>1039.1999363328</v>
      </c>
      <c r="L383" s="289">
        <f t="shared" si="23"/>
        <v>2078.3998726656</v>
      </c>
      <c r="M383" s="149" t="s">
        <v>521</v>
      </c>
      <c r="N383" s="279">
        <f t="shared" si="25"/>
        <v>1974.47987903232</v>
      </c>
      <c r="O383" s="63"/>
    </row>
    <row r="384" spans="1:15" s="3" customFormat="1" ht="12.75">
      <c r="A384" s="586"/>
      <c r="B384" s="73" t="s">
        <v>344</v>
      </c>
      <c r="C384" s="66" t="s">
        <v>344</v>
      </c>
      <c r="D384" s="60" t="s">
        <v>5</v>
      </c>
      <c r="E384" s="67">
        <v>200</v>
      </c>
      <c r="F384" s="67">
        <v>100</v>
      </c>
      <c r="G384" s="68">
        <v>8.0124999999999993</v>
      </c>
      <c r="H384" s="64">
        <v>1.5</v>
      </c>
      <c r="I384" s="77">
        <v>1206.8331154176001</v>
      </c>
      <c r="J384" s="76">
        <f>K5</f>
        <v>0</v>
      </c>
      <c r="K384" s="39">
        <f t="shared" si="26"/>
        <v>1206.8331154176001</v>
      </c>
      <c r="L384" s="289">
        <f t="shared" si="23"/>
        <v>2413.6662308352002</v>
      </c>
      <c r="M384" s="149" t="s">
        <v>521</v>
      </c>
      <c r="N384" s="279">
        <f t="shared" si="25"/>
        <v>2292.9829192934399</v>
      </c>
      <c r="O384" s="63"/>
    </row>
    <row r="385" spans="1:15" s="3" customFormat="1" ht="12.75">
      <c r="A385" s="586"/>
      <c r="B385" s="73" t="s">
        <v>345</v>
      </c>
      <c r="C385" s="66" t="s">
        <v>345</v>
      </c>
      <c r="D385" s="60" t="s">
        <v>5</v>
      </c>
      <c r="E385" s="67">
        <v>200</v>
      </c>
      <c r="F385" s="67">
        <v>150</v>
      </c>
      <c r="G385" s="68">
        <v>6.29</v>
      </c>
      <c r="H385" s="64">
        <v>1</v>
      </c>
      <c r="I385" s="77">
        <v>1060.1540837184</v>
      </c>
      <c r="J385" s="76">
        <f>K5</f>
        <v>0</v>
      </c>
      <c r="K385" s="39">
        <f t="shared" si="26"/>
        <v>1060.1540837184</v>
      </c>
      <c r="L385" s="289">
        <f t="shared" si="23"/>
        <v>2120.3081674368</v>
      </c>
      <c r="M385" s="149">
        <f t="shared" si="24"/>
        <v>5300.7704185920002</v>
      </c>
      <c r="N385" s="279">
        <f t="shared" si="25"/>
        <v>2014.2927590649599</v>
      </c>
      <c r="O385" s="63"/>
    </row>
    <row r="386" spans="1:15" s="3" customFormat="1" ht="12.75">
      <c r="A386" s="586"/>
      <c r="B386" s="73" t="s">
        <v>346</v>
      </c>
      <c r="C386" s="66" t="s">
        <v>346</v>
      </c>
      <c r="D386" s="60" t="s">
        <v>5</v>
      </c>
      <c r="E386" s="67">
        <v>200</v>
      </c>
      <c r="F386" s="67">
        <v>150</v>
      </c>
      <c r="G386" s="68">
        <v>7.54</v>
      </c>
      <c r="H386" s="64">
        <v>1.2</v>
      </c>
      <c r="I386" s="77">
        <v>1197.1619704704001</v>
      </c>
      <c r="J386" s="76">
        <f>K5</f>
        <v>0</v>
      </c>
      <c r="K386" s="39">
        <f t="shared" si="26"/>
        <v>1197.1619704704001</v>
      </c>
      <c r="L386" s="289">
        <f t="shared" si="23"/>
        <v>2394.3239409408002</v>
      </c>
      <c r="M386" s="149" t="s">
        <v>521</v>
      </c>
      <c r="N386" s="279">
        <f t="shared" si="25"/>
        <v>2274.60774389376</v>
      </c>
      <c r="O386" s="63"/>
    </row>
    <row r="387" spans="1:15" s="3" customFormat="1" ht="12.75">
      <c r="A387" s="586"/>
      <c r="B387" s="73" t="s">
        <v>347</v>
      </c>
      <c r="C387" s="66" t="s">
        <v>347</v>
      </c>
      <c r="D387" s="60" t="s">
        <v>5</v>
      </c>
      <c r="E387" s="67">
        <v>200</v>
      </c>
      <c r="F387" s="67">
        <v>150</v>
      </c>
      <c r="G387" s="68">
        <v>9.4250000000000007</v>
      </c>
      <c r="H387" s="64">
        <v>1.5</v>
      </c>
      <c r="I387" s="77">
        <v>1401.8678718527999</v>
      </c>
      <c r="J387" s="76">
        <f>K5</f>
        <v>0</v>
      </c>
      <c r="K387" s="39">
        <f t="shared" si="26"/>
        <v>1401.8678718527999</v>
      </c>
      <c r="L387" s="289">
        <f t="shared" si="23"/>
        <v>2803.7357437055998</v>
      </c>
      <c r="M387" s="149" t="s">
        <v>521</v>
      </c>
      <c r="N387" s="279">
        <f t="shared" si="25"/>
        <v>2663.5489565203197</v>
      </c>
      <c r="O387" s="63"/>
    </row>
    <row r="388" spans="1:15" s="3" customFormat="1" ht="12.75">
      <c r="A388" s="586"/>
      <c r="B388" s="73" t="s">
        <v>348</v>
      </c>
      <c r="C388" s="66" t="s">
        <v>348</v>
      </c>
      <c r="D388" s="60" t="s">
        <v>5</v>
      </c>
      <c r="E388" s="67">
        <v>200</v>
      </c>
      <c r="F388" s="67">
        <v>200</v>
      </c>
      <c r="G388" s="68">
        <v>7.23</v>
      </c>
      <c r="H388" s="64">
        <v>1</v>
      </c>
      <c r="I388" s="77">
        <v>1189.1026830143999</v>
      </c>
      <c r="J388" s="76">
        <f>K5</f>
        <v>0</v>
      </c>
      <c r="K388" s="39">
        <f t="shared" si="26"/>
        <v>1189.1026830143999</v>
      </c>
      <c r="L388" s="289">
        <f t="shared" si="23"/>
        <v>2378.2053660287997</v>
      </c>
      <c r="M388" s="149">
        <f t="shared" si="24"/>
        <v>5945.5134150719996</v>
      </c>
      <c r="N388" s="279">
        <f t="shared" si="25"/>
        <v>2259.2950977273595</v>
      </c>
      <c r="O388" s="63"/>
    </row>
    <row r="389" spans="1:15" s="3" customFormat="1" ht="12.75">
      <c r="A389" s="586"/>
      <c r="B389" s="73" t="s">
        <v>349</v>
      </c>
      <c r="C389" s="66" t="s">
        <v>349</v>
      </c>
      <c r="D389" s="60" t="s">
        <v>5</v>
      </c>
      <c r="E389" s="67">
        <v>200</v>
      </c>
      <c r="F389" s="67">
        <v>200</v>
      </c>
      <c r="G389" s="68">
        <v>8.67</v>
      </c>
      <c r="H389" s="64">
        <v>1.2</v>
      </c>
      <c r="I389" s="77">
        <v>1351.9002896255997</v>
      </c>
      <c r="J389" s="76">
        <f>K5</f>
        <v>0</v>
      </c>
      <c r="K389" s="39">
        <f t="shared" si="26"/>
        <v>1351.9002896255997</v>
      </c>
      <c r="L389" s="289">
        <f t="shared" si="23"/>
        <v>2703.8005792511995</v>
      </c>
      <c r="M389" s="149" t="s">
        <v>521</v>
      </c>
      <c r="N389" s="279">
        <f t="shared" si="25"/>
        <v>2568.6105502886394</v>
      </c>
      <c r="O389" s="63"/>
    </row>
    <row r="390" spans="1:15" s="3" customFormat="1" ht="12.75">
      <c r="A390" s="586"/>
      <c r="B390" s="73" t="s">
        <v>350</v>
      </c>
      <c r="C390" s="66" t="s">
        <v>350</v>
      </c>
      <c r="D390" s="60" t="s">
        <v>5</v>
      </c>
      <c r="E390" s="67">
        <v>200</v>
      </c>
      <c r="F390" s="67">
        <v>200</v>
      </c>
      <c r="G390" s="68">
        <v>10.8375</v>
      </c>
      <c r="H390" s="64">
        <v>1.5</v>
      </c>
      <c r="I390" s="77">
        <v>1596.9026282880002</v>
      </c>
      <c r="J390" s="76">
        <f>K5</f>
        <v>0</v>
      </c>
      <c r="K390" s="39">
        <f t="shared" si="26"/>
        <v>1596.9026282880002</v>
      </c>
      <c r="L390" s="289">
        <f t="shared" si="23"/>
        <v>3193.8052565760004</v>
      </c>
      <c r="M390" s="149" t="s">
        <v>521</v>
      </c>
      <c r="N390" s="279">
        <f t="shared" si="25"/>
        <v>3034.1149937472001</v>
      </c>
      <c r="O390" s="63"/>
    </row>
    <row r="391" spans="1:15" s="3" customFormat="1" ht="12.75">
      <c r="A391" s="586"/>
      <c r="B391" s="73" t="s">
        <v>351</v>
      </c>
      <c r="C391" s="66" t="s">
        <v>351</v>
      </c>
      <c r="D391" s="60" t="s">
        <v>5</v>
      </c>
      <c r="E391" s="67">
        <v>200</v>
      </c>
      <c r="F391" s="67">
        <v>50</v>
      </c>
      <c r="G391" s="68">
        <v>3.09</v>
      </c>
      <c r="H391" s="64">
        <v>0.7</v>
      </c>
      <c r="I391" s="77">
        <v>684.59128826879987</v>
      </c>
      <c r="J391" s="76">
        <f>K5</f>
        <v>0</v>
      </c>
      <c r="K391" s="39">
        <f t="shared" si="26"/>
        <v>684.59128826879987</v>
      </c>
      <c r="L391" s="289" t="s">
        <v>521</v>
      </c>
      <c r="M391" s="149">
        <f t="shared" si="24"/>
        <v>3422.9564413439994</v>
      </c>
      <c r="N391" s="279">
        <f t="shared" si="25"/>
        <v>1300.7234477107197</v>
      </c>
      <c r="O391" s="63"/>
    </row>
    <row r="392" spans="1:15" s="3" customFormat="1" ht="12.75">
      <c r="A392" s="586"/>
      <c r="B392" s="73" t="s">
        <v>352</v>
      </c>
      <c r="C392" s="66" t="s">
        <v>352</v>
      </c>
      <c r="D392" s="60" t="s">
        <v>5</v>
      </c>
      <c r="E392" s="67">
        <v>200</v>
      </c>
      <c r="F392" s="67">
        <v>50</v>
      </c>
      <c r="G392" s="68">
        <v>4.41</v>
      </c>
      <c r="H392" s="64">
        <v>1</v>
      </c>
      <c r="I392" s="77">
        <v>802.25688512639988</v>
      </c>
      <c r="J392" s="76">
        <f>K5</f>
        <v>0</v>
      </c>
      <c r="K392" s="39">
        <f t="shared" si="26"/>
        <v>802.25688512639988</v>
      </c>
      <c r="L392" s="289">
        <f t="shared" ref="L392:L454" si="27">K392*2</f>
        <v>1604.5137702527998</v>
      </c>
      <c r="M392" s="149">
        <f t="shared" ref="M392:M455" si="28">K392*5</f>
        <v>4011.2844256319995</v>
      </c>
      <c r="N392" s="279">
        <f t="shared" ref="N392:N455" si="29">K392*1.9</f>
        <v>1524.2880817401597</v>
      </c>
      <c r="O392" s="63"/>
    </row>
    <row r="393" spans="1:15" s="3" customFormat="1" ht="12.75">
      <c r="A393" s="586"/>
      <c r="B393" s="73" t="s">
        <v>353</v>
      </c>
      <c r="C393" s="66" t="s">
        <v>353</v>
      </c>
      <c r="D393" s="60" t="s">
        <v>5</v>
      </c>
      <c r="E393" s="67">
        <v>200</v>
      </c>
      <c r="F393" s="67">
        <v>50</v>
      </c>
      <c r="G393" s="68">
        <v>5.3</v>
      </c>
      <c r="H393" s="64">
        <v>1.2</v>
      </c>
      <c r="I393" s="77">
        <v>887.68533216000003</v>
      </c>
      <c r="J393" s="76">
        <f>K5</f>
        <v>0</v>
      </c>
      <c r="K393" s="39">
        <f t="shared" si="26"/>
        <v>887.68533216000003</v>
      </c>
      <c r="L393" s="289">
        <f t="shared" si="27"/>
        <v>1775.3706643200001</v>
      </c>
      <c r="M393" s="149" t="s">
        <v>521</v>
      </c>
      <c r="N393" s="279">
        <f t="shared" si="29"/>
        <v>1686.6021311039999</v>
      </c>
      <c r="O393" s="63"/>
    </row>
    <row r="394" spans="1:15" s="3" customFormat="1" ht="12.75">
      <c r="A394" s="586"/>
      <c r="B394" s="73" t="s">
        <v>354</v>
      </c>
      <c r="C394" s="66" t="s">
        <v>354</v>
      </c>
      <c r="D394" s="60" t="s">
        <v>5</v>
      </c>
      <c r="E394" s="67">
        <v>200</v>
      </c>
      <c r="F394" s="67">
        <v>50</v>
      </c>
      <c r="G394" s="68">
        <v>6.625</v>
      </c>
      <c r="H394" s="64">
        <v>1.5</v>
      </c>
      <c r="I394" s="77">
        <v>1016.6339314559999</v>
      </c>
      <c r="J394" s="76">
        <f>K5</f>
        <v>0</v>
      </c>
      <c r="K394" s="39">
        <f t="shared" si="26"/>
        <v>1016.6339314559999</v>
      </c>
      <c r="L394" s="289">
        <f t="shared" si="27"/>
        <v>2033.2678629119998</v>
      </c>
      <c r="M394" s="149" t="s">
        <v>521</v>
      </c>
      <c r="N394" s="279">
        <f t="shared" si="29"/>
        <v>1931.6044697663997</v>
      </c>
      <c r="O394" s="63"/>
    </row>
    <row r="395" spans="1:15" s="3" customFormat="1" ht="12.75">
      <c r="A395" s="586"/>
      <c r="B395" s="73" t="s">
        <v>355</v>
      </c>
      <c r="C395" s="66" t="s">
        <v>355</v>
      </c>
      <c r="D395" s="60" t="s">
        <v>5</v>
      </c>
      <c r="E395" s="67">
        <v>200</v>
      </c>
      <c r="F395" s="67">
        <v>60</v>
      </c>
      <c r="G395" s="68">
        <v>3.18</v>
      </c>
      <c r="H395" s="64">
        <v>0.7</v>
      </c>
      <c r="I395" s="77">
        <v>703.93357816319985</v>
      </c>
      <c r="J395" s="76">
        <f>K5</f>
        <v>0</v>
      </c>
      <c r="K395" s="39">
        <f t="shared" si="26"/>
        <v>703.93357816319985</v>
      </c>
      <c r="L395" s="289" t="s">
        <v>521</v>
      </c>
      <c r="M395" s="149">
        <f t="shared" si="28"/>
        <v>3519.6678908159993</v>
      </c>
      <c r="N395" s="279">
        <f t="shared" si="29"/>
        <v>1337.4737985100796</v>
      </c>
      <c r="O395" s="63"/>
    </row>
    <row r="396" spans="1:15" s="3" customFormat="1" ht="12.75">
      <c r="A396" s="586"/>
      <c r="B396" s="73" t="s">
        <v>356</v>
      </c>
      <c r="C396" s="66" t="s">
        <v>356</v>
      </c>
      <c r="D396" s="60" t="s">
        <v>5</v>
      </c>
      <c r="E396" s="67">
        <v>200</v>
      </c>
      <c r="F396" s="67">
        <v>60</v>
      </c>
      <c r="G396" s="68">
        <v>4.6900000000000004</v>
      </c>
      <c r="H396" s="64">
        <v>1</v>
      </c>
      <c r="I396" s="77">
        <v>826.43474749439986</v>
      </c>
      <c r="J396" s="76">
        <f>K5</f>
        <v>0</v>
      </c>
      <c r="K396" s="39">
        <f t="shared" si="26"/>
        <v>826.43474749439986</v>
      </c>
      <c r="L396" s="289">
        <f t="shared" si="27"/>
        <v>1652.8694949887997</v>
      </c>
      <c r="M396" s="149">
        <f t="shared" si="28"/>
        <v>4132.1737374719996</v>
      </c>
      <c r="N396" s="279">
        <f t="shared" si="29"/>
        <v>1570.2260202393597</v>
      </c>
      <c r="O396" s="63"/>
    </row>
    <row r="397" spans="1:15" s="3" customFormat="1" ht="12.75">
      <c r="A397" s="586"/>
      <c r="B397" s="73" t="s">
        <v>357</v>
      </c>
      <c r="C397" s="66" t="s">
        <v>357</v>
      </c>
      <c r="D397" s="60" t="s">
        <v>5</v>
      </c>
      <c r="E397" s="67">
        <v>200</v>
      </c>
      <c r="F397" s="67">
        <v>60</v>
      </c>
      <c r="G397" s="68">
        <v>5.62</v>
      </c>
      <c r="H397" s="64">
        <v>1.2</v>
      </c>
      <c r="I397" s="77">
        <v>918.31062449279977</v>
      </c>
      <c r="J397" s="76">
        <f>K5</f>
        <v>0</v>
      </c>
      <c r="K397" s="39">
        <f t="shared" si="26"/>
        <v>918.31062449279977</v>
      </c>
      <c r="L397" s="289">
        <f t="shared" si="27"/>
        <v>1836.6212489855995</v>
      </c>
      <c r="M397" s="149" t="s">
        <v>521</v>
      </c>
      <c r="N397" s="279">
        <f t="shared" si="29"/>
        <v>1744.7901865363194</v>
      </c>
      <c r="O397" s="63"/>
    </row>
    <row r="398" spans="1:15" s="3" customFormat="1" ht="12.75">
      <c r="A398" s="586"/>
      <c r="B398" s="73" t="s">
        <v>358</v>
      </c>
      <c r="C398" s="66" t="s">
        <v>358</v>
      </c>
      <c r="D398" s="60" t="s">
        <v>5</v>
      </c>
      <c r="E398" s="67">
        <v>200</v>
      </c>
      <c r="F398" s="67">
        <v>60</v>
      </c>
      <c r="G398" s="68">
        <v>7.0250000000000004</v>
      </c>
      <c r="H398" s="64">
        <v>1.5</v>
      </c>
      <c r="I398" s="77">
        <v>1053.7066537536002</v>
      </c>
      <c r="J398" s="76">
        <f>K5</f>
        <v>0</v>
      </c>
      <c r="K398" s="39">
        <f t="shared" si="26"/>
        <v>1053.7066537536002</v>
      </c>
      <c r="L398" s="289">
        <f t="shared" si="27"/>
        <v>2107.4133075072004</v>
      </c>
      <c r="M398" s="149" t="s">
        <v>521</v>
      </c>
      <c r="N398" s="279">
        <f t="shared" si="29"/>
        <v>2002.0426421318402</v>
      </c>
      <c r="O398" s="63"/>
    </row>
    <row r="399" spans="1:15" s="3" customFormat="1" ht="12.75">
      <c r="A399" s="586"/>
      <c r="B399" s="73" t="s">
        <v>359</v>
      </c>
      <c r="C399" s="66" t="s">
        <v>359</v>
      </c>
      <c r="D399" s="60" t="s">
        <v>5</v>
      </c>
      <c r="E399" s="67">
        <v>200</v>
      </c>
      <c r="F399" s="67">
        <v>70</v>
      </c>
      <c r="G399" s="68">
        <v>3.33</v>
      </c>
      <c r="H399" s="64">
        <v>0.7</v>
      </c>
      <c r="I399" s="77">
        <v>720.05215307520007</v>
      </c>
      <c r="J399" s="76">
        <f>K5</f>
        <v>0</v>
      </c>
      <c r="K399" s="39">
        <f t="shared" si="26"/>
        <v>720.05215307520007</v>
      </c>
      <c r="L399" s="289" t="s">
        <v>521</v>
      </c>
      <c r="M399" s="149">
        <f t="shared" si="28"/>
        <v>3600.2607653760006</v>
      </c>
      <c r="N399" s="279">
        <f t="shared" si="29"/>
        <v>1368.0990908428801</v>
      </c>
      <c r="O399" s="63"/>
    </row>
    <row r="400" spans="1:15" s="3" customFormat="1" ht="12.75">
      <c r="A400" s="586"/>
      <c r="B400" s="73" t="s">
        <v>360</v>
      </c>
      <c r="C400" s="66" t="s">
        <v>360</v>
      </c>
      <c r="D400" s="60" t="s">
        <v>5</v>
      </c>
      <c r="E400" s="67">
        <v>200</v>
      </c>
      <c r="F400" s="67">
        <v>70</v>
      </c>
      <c r="G400" s="68">
        <v>4.83</v>
      </c>
      <c r="H400" s="64">
        <v>1</v>
      </c>
      <c r="I400" s="77">
        <v>852.22446735359983</v>
      </c>
      <c r="J400" s="76">
        <f>K5</f>
        <v>0</v>
      </c>
      <c r="K400" s="39">
        <f t="shared" si="26"/>
        <v>852.22446735359983</v>
      </c>
      <c r="L400" s="289">
        <f t="shared" si="27"/>
        <v>1704.4489347071997</v>
      </c>
      <c r="M400" s="149">
        <f t="shared" si="28"/>
        <v>4261.1223367679995</v>
      </c>
      <c r="N400" s="279">
        <f t="shared" si="29"/>
        <v>1619.2264879718396</v>
      </c>
      <c r="O400" s="63"/>
    </row>
    <row r="401" spans="1:15" s="3" customFormat="1" ht="12.75">
      <c r="A401" s="586"/>
      <c r="B401" s="73" t="s">
        <v>361</v>
      </c>
      <c r="C401" s="66" t="s">
        <v>361</v>
      </c>
      <c r="D401" s="60" t="s">
        <v>5</v>
      </c>
      <c r="E401" s="67">
        <v>200</v>
      </c>
      <c r="F401" s="67">
        <v>70</v>
      </c>
      <c r="G401" s="68">
        <v>5.7949999999999999</v>
      </c>
      <c r="H401" s="64">
        <v>1.2</v>
      </c>
      <c r="I401" s="77">
        <v>947.32405933439998</v>
      </c>
      <c r="J401" s="76">
        <f>K5</f>
        <v>0</v>
      </c>
      <c r="K401" s="39">
        <f t="shared" si="26"/>
        <v>947.32405933439998</v>
      </c>
      <c r="L401" s="289">
        <f t="shared" si="27"/>
        <v>1894.6481186688</v>
      </c>
      <c r="M401" s="149" t="s">
        <v>521</v>
      </c>
      <c r="N401" s="279">
        <f t="shared" si="29"/>
        <v>1799.9157127353599</v>
      </c>
      <c r="O401" s="63"/>
    </row>
    <row r="402" spans="1:15" s="3" customFormat="1" ht="12.75">
      <c r="A402" s="586"/>
      <c r="B402" s="73" t="s">
        <v>362</v>
      </c>
      <c r="C402" s="66" t="s">
        <v>362</v>
      </c>
      <c r="D402" s="60" t="s">
        <v>5</v>
      </c>
      <c r="E402" s="67">
        <v>200</v>
      </c>
      <c r="F402" s="67">
        <v>70</v>
      </c>
      <c r="G402" s="68">
        <v>7.2437500000000004</v>
      </c>
      <c r="H402" s="64">
        <v>1.5</v>
      </c>
      <c r="I402" s="77">
        <v>1090.7793760511997</v>
      </c>
      <c r="J402" s="76">
        <f>K5</f>
        <v>0</v>
      </c>
      <c r="K402" s="39">
        <f t="shared" si="26"/>
        <v>1090.7793760511997</v>
      </c>
      <c r="L402" s="289">
        <f t="shared" si="27"/>
        <v>2181.5587521023995</v>
      </c>
      <c r="M402" s="149" t="s">
        <v>521</v>
      </c>
      <c r="N402" s="279">
        <f t="shared" si="29"/>
        <v>2072.4808144972794</v>
      </c>
      <c r="O402" s="63"/>
    </row>
    <row r="403" spans="1:15" s="3" customFormat="1" ht="12.75">
      <c r="A403" s="586"/>
      <c r="B403" s="73" t="s">
        <v>363</v>
      </c>
      <c r="C403" s="66" t="s">
        <v>363</v>
      </c>
      <c r="D403" s="60" t="s">
        <v>5</v>
      </c>
      <c r="E403" s="67">
        <v>200</v>
      </c>
      <c r="F403" s="67">
        <v>80</v>
      </c>
      <c r="G403" s="68">
        <v>3.48</v>
      </c>
      <c r="H403" s="64">
        <v>0.7</v>
      </c>
      <c r="I403" s="77">
        <v>739.39444296959994</v>
      </c>
      <c r="J403" s="76">
        <f>K5</f>
        <v>0</v>
      </c>
      <c r="K403" s="39">
        <f t="shared" si="26"/>
        <v>739.39444296959994</v>
      </c>
      <c r="L403" s="289" t="s">
        <v>521</v>
      </c>
      <c r="M403" s="149">
        <f t="shared" si="28"/>
        <v>3696.9722148479996</v>
      </c>
      <c r="N403" s="279">
        <f t="shared" si="29"/>
        <v>1404.8494416422398</v>
      </c>
      <c r="O403" s="63"/>
    </row>
    <row r="404" spans="1:15" s="3" customFormat="1" ht="12.75">
      <c r="A404" s="586"/>
      <c r="B404" s="73" t="s">
        <v>364</v>
      </c>
      <c r="C404" s="66" t="s">
        <v>364</v>
      </c>
      <c r="D404" s="60" t="s">
        <v>5</v>
      </c>
      <c r="E404" s="67">
        <v>200</v>
      </c>
      <c r="F404" s="67">
        <v>80</v>
      </c>
      <c r="G404" s="68">
        <v>4.97</v>
      </c>
      <c r="H404" s="64">
        <v>1</v>
      </c>
      <c r="I404" s="77">
        <v>876.40232972160004</v>
      </c>
      <c r="J404" s="76">
        <f>K5</f>
        <v>0</v>
      </c>
      <c r="K404" s="39">
        <f t="shared" si="26"/>
        <v>876.40232972160004</v>
      </c>
      <c r="L404" s="289">
        <f t="shared" si="27"/>
        <v>1752.8046594432001</v>
      </c>
      <c r="M404" s="149">
        <f t="shared" si="28"/>
        <v>4382.0116486080005</v>
      </c>
      <c r="N404" s="279">
        <f t="shared" si="29"/>
        <v>1665.1644264710401</v>
      </c>
      <c r="O404" s="63"/>
    </row>
    <row r="405" spans="1:15" s="3" customFormat="1" ht="12.75">
      <c r="A405" s="586"/>
      <c r="B405" s="73" t="s">
        <v>365</v>
      </c>
      <c r="C405" s="66" t="s">
        <v>365</v>
      </c>
      <c r="D405" s="60" t="s">
        <v>5</v>
      </c>
      <c r="E405" s="67">
        <v>200</v>
      </c>
      <c r="F405" s="67">
        <v>80</v>
      </c>
      <c r="G405" s="68">
        <v>5.97</v>
      </c>
      <c r="H405" s="64">
        <v>1.2</v>
      </c>
      <c r="I405" s="77">
        <v>977.94935166719972</v>
      </c>
      <c r="J405" s="76">
        <f>K5</f>
        <v>0</v>
      </c>
      <c r="K405" s="39">
        <f t="shared" si="26"/>
        <v>977.94935166719972</v>
      </c>
      <c r="L405" s="289">
        <f t="shared" si="27"/>
        <v>1955.8987033343994</v>
      </c>
      <c r="M405" s="149" t="s">
        <v>521</v>
      </c>
      <c r="N405" s="279">
        <f t="shared" si="29"/>
        <v>1858.1037681676794</v>
      </c>
      <c r="O405" s="63"/>
    </row>
    <row r="406" spans="1:15" s="3" customFormat="1" ht="12.75">
      <c r="A406" s="586"/>
      <c r="B406" s="73" t="s">
        <v>366</v>
      </c>
      <c r="C406" s="66" t="s">
        <v>366</v>
      </c>
      <c r="D406" s="60" t="s">
        <v>5</v>
      </c>
      <c r="E406" s="67">
        <v>200</v>
      </c>
      <c r="F406" s="67">
        <v>80</v>
      </c>
      <c r="G406" s="68">
        <v>7.4625000000000004</v>
      </c>
      <c r="H406" s="64">
        <v>1.5</v>
      </c>
      <c r="I406" s="77">
        <v>1127.8520983487999</v>
      </c>
      <c r="J406" s="76">
        <f>K5</f>
        <v>0</v>
      </c>
      <c r="K406" s="39">
        <f t="shared" si="26"/>
        <v>1127.8520983487999</v>
      </c>
      <c r="L406" s="289">
        <f t="shared" si="27"/>
        <v>2255.7041966975999</v>
      </c>
      <c r="M406" s="149" t="s">
        <v>521</v>
      </c>
      <c r="N406" s="279">
        <f t="shared" si="29"/>
        <v>2142.91898686272</v>
      </c>
      <c r="O406" s="63"/>
    </row>
    <row r="407" spans="1:15" s="3" customFormat="1" ht="12.75">
      <c r="A407" s="586"/>
      <c r="B407" s="73" t="s">
        <v>367</v>
      </c>
      <c r="C407" s="66" t="s">
        <v>367</v>
      </c>
      <c r="D407" s="60" t="s">
        <v>5</v>
      </c>
      <c r="E407" s="67">
        <v>300</v>
      </c>
      <c r="F407" s="67">
        <v>100</v>
      </c>
      <c r="G407" s="68">
        <v>4.7699999999999996</v>
      </c>
      <c r="H407" s="64">
        <v>0.7</v>
      </c>
      <c r="I407" s="77">
        <v>863.50746979200005</v>
      </c>
      <c r="J407" s="76">
        <f>K5</f>
        <v>0</v>
      </c>
      <c r="K407" s="39">
        <f t="shared" si="26"/>
        <v>863.50746979200005</v>
      </c>
      <c r="L407" s="289" t="s">
        <v>521</v>
      </c>
      <c r="M407" s="149">
        <f t="shared" si="28"/>
        <v>4317.5373489600006</v>
      </c>
      <c r="N407" s="279">
        <f t="shared" si="29"/>
        <v>1640.6641926048001</v>
      </c>
      <c r="O407" s="63"/>
    </row>
    <row r="408" spans="1:15" s="3" customFormat="1" ht="12.75">
      <c r="A408" s="586"/>
      <c r="B408" s="73" t="s">
        <v>368</v>
      </c>
      <c r="C408" s="66" t="s">
        <v>368</v>
      </c>
      <c r="D408" s="60" t="s">
        <v>5</v>
      </c>
      <c r="E408" s="67">
        <v>300</v>
      </c>
      <c r="F408" s="67">
        <v>100</v>
      </c>
      <c r="G408" s="68">
        <v>6.81</v>
      </c>
      <c r="H408" s="64">
        <v>1</v>
      </c>
      <c r="I408" s="77">
        <v>1042.4236513152</v>
      </c>
      <c r="J408" s="76">
        <f>K5</f>
        <v>0</v>
      </c>
      <c r="K408" s="39">
        <f t="shared" si="26"/>
        <v>1042.4236513152</v>
      </c>
      <c r="L408" s="289">
        <f t="shared" si="27"/>
        <v>2084.8473026304</v>
      </c>
      <c r="M408" s="149">
        <f t="shared" si="28"/>
        <v>5212.118256576</v>
      </c>
      <c r="N408" s="279">
        <f t="shared" si="29"/>
        <v>1980.60493749888</v>
      </c>
      <c r="O408" s="63"/>
    </row>
    <row r="409" spans="1:15" s="3" customFormat="1" ht="12.75">
      <c r="A409" s="586"/>
      <c r="B409" s="73" t="s">
        <v>369</v>
      </c>
      <c r="C409" s="66" t="s">
        <v>369</v>
      </c>
      <c r="D409" s="60" t="s">
        <v>5</v>
      </c>
      <c r="E409" s="67">
        <v>300</v>
      </c>
      <c r="F409" s="67">
        <v>100</v>
      </c>
      <c r="G409" s="68">
        <v>8.18</v>
      </c>
      <c r="H409" s="64">
        <v>1.2</v>
      </c>
      <c r="I409" s="77">
        <v>1177.8196805759999</v>
      </c>
      <c r="J409" s="76">
        <f>K5</f>
        <v>0</v>
      </c>
      <c r="K409" s="39">
        <f t="shared" si="26"/>
        <v>1177.8196805759999</v>
      </c>
      <c r="L409" s="289">
        <f t="shared" si="27"/>
        <v>2355.6393611519998</v>
      </c>
      <c r="M409" s="149" t="s">
        <v>521</v>
      </c>
      <c r="N409" s="279">
        <f t="shared" si="29"/>
        <v>2237.8573930943999</v>
      </c>
      <c r="O409" s="63"/>
    </row>
    <row r="410" spans="1:15" s="3" customFormat="1" ht="12.75">
      <c r="A410" s="586"/>
      <c r="B410" s="73" t="s">
        <v>370</v>
      </c>
      <c r="C410" s="66" t="s">
        <v>370</v>
      </c>
      <c r="D410" s="60" t="s">
        <v>5</v>
      </c>
      <c r="E410" s="67">
        <v>300</v>
      </c>
      <c r="F410" s="67">
        <v>100</v>
      </c>
      <c r="G410" s="68">
        <v>10.225</v>
      </c>
      <c r="H410" s="64">
        <v>1.5</v>
      </c>
      <c r="I410" s="77">
        <v>1380.9137244671997</v>
      </c>
      <c r="J410" s="76">
        <f>K5</f>
        <v>0</v>
      </c>
      <c r="K410" s="39">
        <f t="shared" si="26"/>
        <v>1380.9137244671997</v>
      </c>
      <c r="L410" s="289">
        <f t="shared" si="27"/>
        <v>2761.8274489343994</v>
      </c>
      <c r="M410" s="149" t="s">
        <v>521</v>
      </c>
      <c r="N410" s="279">
        <f t="shared" si="29"/>
        <v>2623.7360764876794</v>
      </c>
      <c r="O410" s="63"/>
    </row>
    <row r="411" spans="1:15" s="3" customFormat="1" ht="12.75">
      <c r="A411" s="586"/>
      <c r="B411" s="73" t="s">
        <v>371</v>
      </c>
      <c r="C411" s="66" t="s">
        <v>371</v>
      </c>
      <c r="D411" s="60" t="s">
        <v>5</v>
      </c>
      <c r="E411" s="67">
        <v>300</v>
      </c>
      <c r="F411" s="67">
        <v>150</v>
      </c>
      <c r="G411" s="68">
        <v>7.74</v>
      </c>
      <c r="H411" s="64">
        <v>1</v>
      </c>
      <c r="I411" s="77">
        <v>1171.3722506111999</v>
      </c>
      <c r="J411" s="76">
        <f>K5</f>
        <v>0</v>
      </c>
      <c r="K411" s="39">
        <f t="shared" si="26"/>
        <v>1171.3722506111999</v>
      </c>
      <c r="L411" s="289">
        <f t="shared" si="27"/>
        <v>2342.7445012223998</v>
      </c>
      <c r="M411" s="149">
        <f t="shared" si="28"/>
        <v>5856.8612530559994</v>
      </c>
      <c r="N411" s="279">
        <f t="shared" si="29"/>
        <v>2225.6072761612795</v>
      </c>
      <c r="O411" s="63"/>
    </row>
    <row r="412" spans="1:15" s="3" customFormat="1" ht="12.75">
      <c r="A412" s="586"/>
      <c r="B412" s="73" t="s">
        <v>372</v>
      </c>
      <c r="C412" s="66" t="s">
        <v>372</v>
      </c>
      <c r="D412" s="60" t="s">
        <v>5</v>
      </c>
      <c r="E412" s="67">
        <v>300</v>
      </c>
      <c r="F412" s="67">
        <v>150</v>
      </c>
      <c r="G412" s="68">
        <v>9.2899999999999991</v>
      </c>
      <c r="H412" s="64">
        <v>1.2</v>
      </c>
      <c r="I412" s="77">
        <v>1330.9461422399995</v>
      </c>
      <c r="J412" s="76">
        <f>K5</f>
        <v>0</v>
      </c>
      <c r="K412" s="39">
        <f t="shared" si="26"/>
        <v>1330.9461422399995</v>
      </c>
      <c r="L412" s="289">
        <f t="shared" si="27"/>
        <v>2661.892284479999</v>
      </c>
      <c r="M412" s="149" t="s">
        <v>521</v>
      </c>
      <c r="N412" s="279">
        <f t="shared" si="29"/>
        <v>2528.797670255999</v>
      </c>
      <c r="O412" s="63"/>
    </row>
    <row r="413" spans="1:15" s="3" customFormat="1" ht="12.75">
      <c r="A413" s="586"/>
      <c r="B413" s="73" t="s">
        <v>373</v>
      </c>
      <c r="C413" s="66" t="s">
        <v>373</v>
      </c>
      <c r="D413" s="60" t="s">
        <v>5</v>
      </c>
      <c r="E413" s="67">
        <v>300</v>
      </c>
      <c r="F413" s="67">
        <v>150</v>
      </c>
      <c r="G413" s="68">
        <v>11.612500000000001</v>
      </c>
      <c r="H413" s="64">
        <v>1.5</v>
      </c>
      <c r="I413" s="77">
        <v>1572.72476592</v>
      </c>
      <c r="J413" s="76">
        <f>K5</f>
        <v>0</v>
      </c>
      <c r="K413" s="39">
        <f t="shared" si="26"/>
        <v>1572.72476592</v>
      </c>
      <c r="L413" s="289">
        <f t="shared" si="27"/>
        <v>3145.44953184</v>
      </c>
      <c r="M413" s="149" t="s">
        <v>521</v>
      </c>
      <c r="N413" s="279">
        <f t="shared" si="29"/>
        <v>2988.1770552479998</v>
      </c>
      <c r="O413" s="63"/>
    </row>
    <row r="414" spans="1:15" s="3" customFormat="1" ht="12.75">
      <c r="A414" s="586"/>
      <c r="B414" s="73" t="s">
        <v>374</v>
      </c>
      <c r="C414" s="66" t="s">
        <v>374</v>
      </c>
      <c r="D414" s="60" t="s">
        <v>5</v>
      </c>
      <c r="E414" s="67">
        <v>300</v>
      </c>
      <c r="F414" s="67">
        <v>200</v>
      </c>
      <c r="G414" s="68">
        <v>8.69</v>
      </c>
      <c r="H414" s="64">
        <v>1</v>
      </c>
      <c r="I414" s="77">
        <v>1234.2346927680001</v>
      </c>
      <c r="J414" s="76">
        <f>K5</f>
        <v>0</v>
      </c>
      <c r="K414" s="39">
        <f t="shared" ref="K414:K463" si="30">I414*(1-J414)</f>
        <v>1234.2346927680001</v>
      </c>
      <c r="L414" s="289">
        <f t="shared" si="27"/>
        <v>2468.4693855360001</v>
      </c>
      <c r="M414" s="149">
        <f t="shared" si="28"/>
        <v>6171.1734638400003</v>
      </c>
      <c r="N414" s="279">
        <f t="shared" si="29"/>
        <v>2345.0459162592001</v>
      </c>
      <c r="O414" s="63"/>
    </row>
    <row r="415" spans="1:15" s="3" customFormat="1" ht="12.75">
      <c r="A415" s="586"/>
      <c r="B415" s="73" t="s">
        <v>375</v>
      </c>
      <c r="C415" s="66" t="s">
        <v>375</v>
      </c>
      <c r="D415" s="60" t="s">
        <v>5</v>
      </c>
      <c r="E415" s="67">
        <v>300</v>
      </c>
      <c r="F415" s="67">
        <v>200</v>
      </c>
      <c r="G415" s="68">
        <v>10.42</v>
      </c>
      <c r="H415" s="64">
        <v>1.2</v>
      </c>
      <c r="I415" s="77">
        <v>1485.6844613951996</v>
      </c>
      <c r="J415" s="76">
        <f>K5</f>
        <v>0</v>
      </c>
      <c r="K415" s="39">
        <f t="shared" si="30"/>
        <v>1485.6844613951996</v>
      </c>
      <c r="L415" s="289">
        <f t="shared" si="27"/>
        <v>2971.3689227903992</v>
      </c>
      <c r="M415" s="149" t="s">
        <v>521</v>
      </c>
      <c r="N415" s="279">
        <f t="shared" si="29"/>
        <v>2822.8004766508793</v>
      </c>
      <c r="O415" s="63"/>
    </row>
    <row r="416" spans="1:15" s="3" customFormat="1" ht="12.75">
      <c r="A416" s="586"/>
      <c r="B416" s="73" t="s">
        <v>376</v>
      </c>
      <c r="C416" s="66" t="s">
        <v>376</v>
      </c>
      <c r="D416" s="60" t="s">
        <v>5</v>
      </c>
      <c r="E416" s="67">
        <v>300</v>
      </c>
      <c r="F416" s="67">
        <v>200</v>
      </c>
      <c r="G416" s="68">
        <v>13.025</v>
      </c>
      <c r="H416" s="64">
        <v>1.5</v>
      </c>
      <c r="I416" s="77">
        <v>1762.9239498816</v>
      </c>
      <c r="J416" s="76">
        <f>K5</f>
        <v>0</v>
      </c>
      <c r="K416" s="39">
        <f t="shared" si="30"/>
        <v>1762.9239498816</v>
      </c>
      <c r="L416" s="289">
        <f t="shared" si="27"/>
        <v>3525.8478997632001</v>
      </c>
      <c r="M416" s="149" t="s">
        <v>521</v>
      </c>
      <c r="N416" s="279">
        <f t="shared" si="29"/>
        <v>3349.5555047750399</v>
      </c>
      <c r="O416" s="63"/>
    </row>
    <row r="417" spans="1:15" s="3" customFormat="1" ht="12.75">
      <c r="A417" s="586"/>
      <c r="B417" s="73" t="s">
        <v>377</v>
      </c>
      <c r="C417" s="66" t="s">
        <v>377</v>
      </c>
      <c r="D417" s="60" t="s">
        <v>5</v>
      </c>
      <c r="E417" s="67">
        <v>300</v>
      </c>
      <c r="F417" s="67">
        <v>50</v>
      </c>
      <c r="G417" s="68">
        <v>4.1100000000000003</v>
      </c>
      <c r="H417" s="64">
        <v>0.7</v>
      </c>
      <c r="I417" s="77">
        <v>774.8553077759999</v>
      </c>
      <c r="J417" s="76">
        <f>K5</f>
        <v>0</v>
      </c>
      <c r="K417" s="39">
        <f t="shared" si="30"/>
        <v>774.8553077759999</v>
      </c>
      <c r="L417" s="289" t="s">
        <v>521</v>
      </c>
      <c r="M417" s="149">
        <f t="shared" si="28"/>
        <v>3874.2765388799994</v>
      </c>
      <c r="N417" s="279">
        <f t="shared" si="29"/>
        <v>1472.2250847743996</v>
      </c>
      <c r="O417" s="63"/>
    </row>
    <row r="418" spans="1:15" s="3" customFormat="1" ht="12.75">
      <c r="A418" s="586"/>
      <c r="B418" s="73" t="s">
        <v>378</v>
      </c>
      <c r="C418" s="66" t="s">
        <v>378</v>
      </c>
      <c r="D418" s="60" t="s">
        <v>5</v>
      </c>
      <c r="E418" s="67">
        <v>300</v>
      </c>
      <c r="F418" s="67">
        <v>50</v>
      </c>
      <c r="G418" s="68">
        <v>5.87</v>
      </c>
      <c r="H418" s="64">
        <v>1</v>
      </c>
      <c r="I418" s="77">
        <v>921.53433947519989</v>
      </c>
      <c r="J418" s="76">
        <f>K5</f>
        <v>0</v>
      </c>
      <c r="K418" s="39">
        <f t="shared" si="30"/>
        <v>921.53433947519989</v>
      </c>
      <c r="L418" s="289">
        <f t="shared" si="27"/>
        <v>1843.0686789503998</v>
      </c>
      <c r="M418" s="149">
        <f t="shared" si="28"/>
        <v>4607.6716973759994</v>
      </c>
      <c r="N418" s="279">
        <f t="shared" si="29"/>
        <v>1750.9152450028796</v>
      </c>
      <c r="O418" s="63"/>
    </row>
    <row r="419" spans="1:15" s="3" customFormat="1" ht="12.75">
      <c r="A419" s="586"/>
      <c r="B419" s="73" t="s">
        <v>379</v>
      </c>
      <c r="C419" s="66" t="s">
        <v>379</v>
      </c>
      <c r="D419" s="60" t="s">
        <v>5</v>
      </c>
      <c r="E419" s="67">
        <v>300</v>
      </c>
      <c r="F419" s="67">
        <v>50</v>
      </c>
      <c r="G419" s="68">
        <v>7.05</v>
      </c>
      <c r="H419" s="64">
        <v>1.2</v>
      </c>
      <c r="I419" s="77">
        <v>1031.1406488768</v>
      </c>
      <c r="J419" s="76">
        <f>K5</f>
        <v>0</v>
      </c>
      <c r="K419" s="39">
        <f t="shared" si="30"/>
        <v>1031.1406488768</v>
      </c>
      <c r="L419" s="289">
        <f t="shared" si="27"/>
        <v>2062.2812977536</v>
      </c>
      <c r="M419" s="149" t="s">
        <v>521</v>
      </c>
      <c r="N419" s="279">
        <f t="shared" si="29"/>
        <v>1959.1672328659199</v>
      </c>
      <c r="O419" s="63"/>
    </row>
    <row r="420" spans="1:15" s="3" customFormat="1" ht="12.75">
      <c r="A420" s="586"/>
      <c r="B420" s="73" t="s">
        <v>380</v>
      </c>
      <c r="C420" s="66" t="s">
        <v>380</v>
      </c>
      <c r="D420" s="60" t="s">
        <v>5</v>
      </c>
      <c r="E420" s="67">
        <v>300</v>
      </c>
      <c r="F420" s="67">
        <v>50</v>
      </c>
      <c r="G420" s="68">
        <v>8.8125</v>
      </c>
      <c r="H420" s="64">
        <v>1.5</v>
      </c>
      <c r="I420" s="77">
        <v>1197.1619704704001</v>
      </c>
      <c r="J420" s="76">
        <f>K5</f>
        <v>0</v>
      </c>
      <c r="K420" s="39">
        <f t="shared" si="30"/>
        <v>1197.1619704704001</v>
      </c>
      <c r="L420" s="289">
        <f t="shared" si="27"/>
        <v>2394.3239409408002</v>
      </c>
      <c r="M420" s="149" t="s">
        <v>521</v>
      </c>
      <c r="N420" s="279">
        <f t="shared" si="29"/>
        <v>2274.60774389376</v>
      </c>
      <c r="O420" s="63"/>
    </row>
    <row r="421" spans="1:15" s="3" customFormat="1" ht="12.75">
      <c r="A421" s="586"/>
      <c r="B421" s="73" t="s">
        <v>381</v>
      </c>
      <c r="C421" s="66" t="s">
        <v>381</v>
      </c>
      <c r="D421" s="60" t="s">
        <v>5</v>
      </c>
      <c r="E421" s="67">
        <v>300</v>
      </c>
      <c r="F421" s="67">
        <v>60</v>
      </c>
      <c r="G421" s="68">
        <v>4.21</v>
      </c>
      <c r="H421" s="64">
        <v>0.7</v>
      </c>
      <c r="I421" s="77">
        <v>790.97388268799989</v>
      </c>
      <c r="J421" s="76">
        <f>K5</f>
        <v>0</v>
      </c>
      <c r="K421" s="39">
        <f t="shared" si="30"/>
        <v>790.97388268799989</v>
      </c>
      <c r="L421" s="289" t="s">
        <v>521</v>
      </c>
      <c r="M421" s="149">
        <f t="shared" si="28"/>
        <v>3954.8694134399993</v>
      </c>
      <c r="N421" s="279">
        <f t="shared" si="29"/>
        <v>1502.8503771071996</v>
      </c>
      <c r="O421" s="63"/>
    </row>
    <row r="422" spans="1:15" s="3" customFormat="1" ht="12.75">
      <c r="A422" s="586"/>
      <c r="B422" s="73" t="s">
        <v>382</v>
      </c>
      <c r="C422" s="66" t="s">
        <v>382</v>
      </c>
      <c r="D422" s="60" t="s">
        <v>5</v>
      </c>
      <c r="E422" s="67">
        <v>300</v>
      </c>
      <c r="F422" s="67">
        <v>60</v>
      </c>
      <c r="G422" s="68">
        <v>6</v>
      </c>
      <c r="H422" s="64">
        <v>1</v>
      </c>
      <c r="I422" s="77">
        <v>945.71220184319975</v>
      </c>
      <c r="J422" s="76">
        <f>K5</f>
        <v>0</v>
      </c>
      <c r="K422" s="39">
        <f t="shared" si="30"/>
        <v>945.71220184319975</v>
      </c>
      <c r="L422" s="289">
        <f t="shared" si="27"/>
        <v>1891.4244036863995</v>
      </c>
      <c r="M422" s="149">
        <f t="shared" si="28"/>
        <v>4728.5610092159986</v>
      </c>
      <c r="N422" s="279">
        <f t="shared" si="29"/>
        <v>1796.8531835020794</v>
      </c>
      <c r="O422" s="63"/>
    </row>
    <row r="423" spans="1:15" s="3" customFormat="1" ht="12.75">
      <c r="A423" s="586"/>
      <c r="B423" s="73" t="s">
        <v>383</v>
      </c>
      <c r="C423" s="66" t="s">
        <v>383</v>
      </c>
      <c r="D423" s="60" t="s">
        <v>5</v>
      </c>
      <c r="E423" s="67">
        <v>300</v>
      </c>
      <c r="F423" s="67">
        <v>60</v>
      </c>
      <c r="G423" s="68">
        <v>7.23</v>
      </c>
      <c r="H423" s="64">
        <v>1.2</v>
      </c>
      <c r="I423" s="77">
        <v>1060.1540837184</v>
      </c>
      <c r="J423" s="76">
        <f>K5</f>
        <v>0</v>
      </c>
      <c r="K423" s="39">
        <f t="shared" si="30"/>
        <v>1060.1540837184</v>
      </c>
      <c r="L423" s="289">
        <f t="shared" si="27"/>
        <v>2120.3081674368</v>
      </c>
      <c r="M423" s="149" t="s">
        <v>521</v>
      </c>
      <c r="N423" s="279">
        <f t="shared" si="29"/>
        <v>2014.2927590649599</v>
      </c>
      <c r="O423" s="63"/>
    </row>
    <row r="424" spans="1:15" s="3" customFormat="1" ht="12.75">
      <c r="A424" s="586"/>
      <c r="B424" s="73" t="s">
        <v>384</v>
      </c>
      <c r="C424" s="66" t="s">
        <v>384</v>
      </c>
      <c r="D424" s="60" t="s">
        <v>5</v>
      </c>
      <c r="E424" s="67">
        <v>300</v>
      </c>
      <c r="F424" s="67">
        <v>60</v>
      </c>
      <c r="G424" s="68">
        <v>9.0374999999999996</v>
      </c>
      <c r="H424" s="64">
        <v>1.5</v>
      </c>
      <c r="I424" s="77">
        <v>1232.6228352767998</v>
      </c>
      <c r="J424" s="76">
        <f>K5</f>
        <v>0</v>
      </c>
      <c r="K424" s="39">
        <f t="shared" si="30"/>
        <v>1232.6228352767998</v>
      </c>
      <c r="L424" s="289">
        <f t="shared" si="27"/>
        <v>2465.2456705535997</v>
      </c>
      <c r="M424" s="149" t="s">
        <v>521</v>
      </c>
      <c r="N424" s="279">
        <f t="shared" si="29"/>
        <v>2341.9833870259195</v>
      </c>
      <c r="O424" s="63"/>
    </row>
    <row r="425" spans="1:15" s="3" customFormat="1" ht="12.75">
      <c r="A425" s="586"/>
      <c r="B425" s="73" t="s">
        <v>385</v>
      </c>
      <c r="C425" s="66" t="s">
        <v>385</v>
      </c>
      <c r="D425" s="60" t="s">
        <v>5</v>
      </c>
      <c r="E425" s="67">
        <v>300</v>
      </c>
      <c r="F425" s="67">
        <v>70</v>
      </c>
      <c r="G425" s="68">
        <v>6.65625</v>
      </c>
      <c r="H425" s="64">
        <v>0.7</v>
      </c>
      <c r="I425" s="77">
        <v>810.3161725824001</v>
      </c>
      <c r="J425" s="76">
        <f>K5</f>
        <v>0</v>
      </c>
      <c r="K425" s="39">
        <f t="shared" si="30"/>
        <v>810.3161725824001</v>
      </c>
      <c r="L425" s="289" t="s">
        <v>521</v>
      </c>
      <c r="M425" s="149">
        <f t="shared" si="28"/>
        <v>4051.5808629120006</v>
      </c>
      <c r="N425" s="279">
        <f t="shared" si="29"/>
        <v>1539.6007279065602</v>
      </c>
      <c r="O425" s="63"/>
    </row>
    <row r="426" spans="1:15" s="3" customFormat="1" ht="12.75">
      <c r="A426" s="586"/>
      <c r="B426" s="73" t="s">
        <v>386</v>
      </c>
      <c r="C426" s="66" t="s">
        <v>386</v>
      </c>
      <c r="D426" s="60" t="s">
        <v>5</v>
      </c>
      <c r="E426" s="67">
        <v>300</v>
      </c>
      <c r="F426" s="67">
        <v>70</v>
      </c>
      <c r="G426" s="68">
        <v>5.6150000000000002</v>
      </c>
      <c r="H426" s="64">
        <v>1</v>
      </c>
      <c r="I426" s="77">
        <v>968.27820671999984</v>
      </c>
      <c r="J426" s="76">
        <f>K5</f>
        <v>0</v>
      </c>
      <c r="K426" s="39">
        <f t="shared" si="30"/>
        <v>968.27820671999984</v>
      </c>
      <c r="L426" s="289">
        <f t="shared" si="27"/>
        <v>1936.5564134399997</v>
      </c>
      <c r="M426" s="149">
        <f t="shared" si="28"/>
        <v>4841.391033599999</v>
      </c>
      <c r="N426" s="279">
        <f t="shared" si="29"/>
        <v>1839.7285927679995</v>
      </c>
      <c r="O426" s="63"/>
    </row>
    <row r="427" spans="1:15" s="3" customFormat="1" ht="12.75">
      <c r="A427" s="586"/>
      <c r="B427" s="73" t="s">
        <v>387</v>
      </c>
      <c r="C427" s="66" t="s">
        <v>387</v>
      </c>
      <c r="D427" s="60" t="s">
        <v>5</v>
      </c>
      <c r="E427" s="67">
        <v>300</v>
      </c>
      <c r="F427" s="67">
        <v>70</v>
      </c>
      <c r="G427" s="68">
        <v>6.8550000000000004</v>
      </c>
      <c r="H427" s="64">
        <v>1.2</v>
      </c>
      <c r="I427" s="77">
        <v>1089.1675185600002</v>
      </c>
      <c r="J427" s="76">
        <f>K5</f>
        <v>0</v>
      </c>
      <c r="K427" s="39">
        <f t="shared" si="30"/>
        <v>1089.1675185600002</v>
      </c>
      <c r="L427" s="289">
        <f t="shared" si="27"/>
        <v>2178.3350371200004</v>
      </c>
      <c r="M427" s="149" t="s">
        <v>521</v>
      </c>
      <c r="N427" s="279">
        <f t="shared" si="29"/>
        <v>2069.4182852640001</v>
      </c>
      <c r="O427" s="63"/>
    </row>
    <row r="428" spans="1:15" s="3" customFormat="1" ht="12.75">
      <c r="A428" s="586"/>
      <c r="B428" s="73" t="s">
        <v>388</v>
      </c>
      <c r="C428" s="66" t="s">
        <v>388</v>
      </c>
      <c r="D428" s="60" t="s">
        <v>5</v>
      </c>
      <c r="E428" s="67">
        <v>300</v>
      </c>
      <c r="F428" s="67">
        <v>70</v>
      </c>
      <c r="G428" s="68">
        <v>8.5687499999999996</v>
      </c>
      <c r="H428" s="64">
        <v>1.5</v>
      </c>
      <c r="I428" s="77">
        <v>1269.6955575744</v>
      </c>
      <c r="J428" s="76">
        <f>K5</f>
        <v>0</v>
      </c>
      <c r="K428" s="39">
        <f t="shared" si="30"/>
        <v>1269.6955575744</v>
      </c>
      <c r="L428" s="289">
        <f t="shared" si="27"/>
        <v>2539.3911151488001</v>
      </c>
      <c r="M428" s="149" t="s">
        <v>521</v>
      </c>
      <c r="N428" s="279">
        <f t="shared" si="29"/>
        <v>2412.42155939136</v>
      </c>
      <c r="O428" s="63"/>
    </row>
    <row r="429" spans="1:15" s="3" customFormat="1" ht="12.75">
      <c r="A429" s="586"/>
      <c r="B429" s="73" t="s">
        <v>389</v>
      </c>
      <c r="C429" s="66" t="s">
        <v>389</v>
      </c>
      <c r="D429" s="60" t="s">
        <v>5</v>
      </c>
      <c r="E429" s="67">
        <v>300</v>
      </c>
      <c r="F429" s="67">
        <v>80</v>
      </c>
      <c r="G429" s="68">
        <v>4.5</v>
      </c>
      <c r="H429" s="64">
        <v>0.7</v>
      </c>
      <c r="I429" s="77">
        <v>826.43474749439986</v>
      </c>
      <c r="J429" s="76">
        <f>K5</f>
        <v>0</v>
      </c>
      <c r="K429" s="39">
        <f t="shared" si="30"/>
        <v>826.43474749439986</v>
      </c>
      <c r="L429" s="289" t="s">
        <v>521</v>
      </c>
      <c r="M429" s="149">
        <f t="shared" si="28"/>
        <v>4132.1737374719996</v>
      </c>
      <c r="N429" s="279">
        <f t="shared" si="29"/>
        <v>1570.2260202393597</v>
      </c>
      <c r="O429" s="63"/>
    </row>
    <row r="430" spans="1:15" s="3" customFormat="1" ht="12.75">
      <c r="A430" s="586"/>
      <c r="B430" s="73" t="s">
        <v>390</v>
      </c>
      <c r="C430" s="66" t="s">
        <v>390</v>
      </c>
      <c r="D430" s="60" t="s">
        <v>5</v>
      </c>
      <c r="E430" s="67">
        <v>300</v>
      </c>
      <c r="F430" s="67">
        <v>80</v>
      </c>
      <c r="G430" s="68">
        <v>6.43</v>
      </c>
      <c r="H430" s="64">
        <v>1</v>
      </c>
      <c r="I430" s="77">
        <v>992.45606908799994</v>
      </c>
      <c r="J430" s="76">
        <f>K5</f>
        <v>0</v>
      </c>
      <c r="K430" s="39">
        <f t="shared" si="30"/>
        <v>992.45606908799994</v>
      </c>
      <c r="L430" s="289">
        <f t="shared" si="27"/>
        <v>1984.9121381759999</v>
      </c>
      <c r="M430" s="149">
        <f t="shared" si="28"/>
        <v>4962.28034544</v>
      </c>
      <c r="N430" s="279">
        <f t="shared" si="29"/>
        <v>1885.6665312671998</v>
      </c>
      <c r="O430" s="63"/>
    </row>
    <row r="431" spans="1:15" s="3" customFormat="1" ht="12.75">
      <c r="A431" s="586"/>
      <c r="B431" s="73" t="s">
        <v>391</v>
      </c>
      <c r="C431" s="66" t="s">
        <v>391</v>
      </c>
      <c r="D431" s="60" t="s">
        <v>5</v>
      </c>
      <c r="E431" s="67">
        <v>300</v>
      </c>
      <c r="F431" s="67">
        <v>80</v>
      </c>
      <c r="G431" s="68">
        <v>7.71</v>
      </c>
      <c r="H431" s="64">
        <v>1.2</v>
      </c>
      <c r="I431" s="77">
        <v>1116.5690959103999</v>
      </c>
      <c r="J431" s="76">
        <f>K5</f>
        <v>0</v>
      </c>
      <c r="K431" s="39">
        <f t="shared" si="30"/>
        <v>1116.5690959103999</v>
      </c>
      <c r="L431" s="289">
        <f t="shared" si="27"/>
        <v>2233.1381918207999</v>
      </c>
      <c r="M431" s="149" t="s">
        <v>521</v>
      </c>
      <c r="N431" s="279">
        <f t="shared" si="29"/>
        <v>2121.4812822297599</v>
      </c>
      <c r="O431" s="63"/>
    </row>
    <row r="432" spans="1:15" s="3" customFormat="1" ht="12.75">
      <c r="A432" s="586"/>
      <c r="B432" s="73" t="s">
        <v>392</v>
      </c>
      <c r="C432" s="66" t="s">
        <v>392</v>
      </c>
      <c r="D432" s="60" t="s">
        <v>5</v>
      </c>
      <c r="E432" s="67">
        <v>300</v>
      </c>
      <c r="F432" s="67">
        <v>80</v>
      </c>
      <c r="G432" s="68">
        <v>9.6374999999999993</v>
      </c>
      <c r="H432" s="64">
        <v>1.5</v>
      </c>
      <c r="I432" s="77">
        <v>1305.1564223807998</v>
      </c>
      <c r="J432" s="76">
        <f>K5</f>
        <v>0</v>
      </c>
      <c r="K432" s="39">
        <f t="shared" si="30"/>
        <v>1305.1564223807998</v>
      </c>
      <c r="L432" s="289">
        <f t="shared" si="27"/>
        <v>2610.3128447615995</v>
      </c>
      <c r="M432" s="149" t="s">
        <v>521</v>
      </c>
      <c r="N432" s="279">
        <f t="shared" si="29"/>
        <v>2479.7972025235194</v>
      </c>
      <c r="O432" s="63"/>
    </row>
    <row r="433" spans="1:15" s="3" customFormat="1" ht="12.75">
      <c r="A433" s="586"/>
      <c r="B433" s="73" t="s">
        <v>393</v>
      </c>
      <c r="C433" s="66" t="s">
        <v>393</v>
      </c>
      <c r="D433" s="60" t="s">
        <v>5</v>
      </c>
      <c r="E433" s="67">
        <v>400</v>
      </c>
      <c r="F433" s="67">
        <v>100</v>
      </c>
      <c r="G433" s="68">
        <v>5.9</v>
      </c>
      <c r="H433" s="64">
        <v>0.7</v>
      </c>
      <c r="I433" s="77">
        <v>947.32405933439998</v>
      </c>
      <c r="J433" s="76">
        <f>K5</f>
        <v>0</v>
      </c>
      <c r="K433" s="39">
        <f t="shared" si="30"/>
        <v>947.32405933439998</v>
      </c>
      <c r="L433" s="289" t="s">
        <v>521</v>
      </c>
      <c r="M433" s="149">
        <f t="shared" si="28"/>
        <v>4736.6202966720002</v>
      </c>
      <c r="N433" s="279">
        <f t="shared" si="29"/>
        <v>1799.9157127353599</v>
      </c>
      <c r="O433" s="63"/>
    </row>
    <row r="434" spans="1:15" s="3" customFormat="1" ht="12.75">
      <c r="A434" s="586"/>
      <c r="B434" s="73" t="s">
        <v>394</v>
      </c>
      <c r="C434" s="66" t="s">
        <v>394</v>
      </c>
      <c r="D434" s="60" t="s">
        <v>5</v>
      </c>
      <c r="E434" s="67">
        <v>400</v>
      </c>
      <c r="F434" s="67">
        <v>100</v>
      </c>
      <c r="G434" s="68">
        <v>8.43</v>
      </c>
      <c r="H434" s="64">
        <v>1</v>
      </c>
      <c r="I434" s="77">
        <v>1152.0299607167999</v>
      </c>
      <c r="J434" s="76">
        <f>K5</f>
        <v>0</v>
      </c>
      <c r="K434" s="39">
        <f t="shared" si="30"/>
        <v>1152.0299607167999</v>
      </c>
      <c r="L434" s="289">
        <f t="shared" si="27"/>
        <v>2304.0599214335998</v>
      </c>
      <c r="M434" s="149">
        <f t="shared" si="28"/>
        <v>5760.1498035839995</v>
      </c>
      <c r="N434" s="279">
        <f t="shared" si="29"/>
        <v>2188.8569253619198</v>
      </c>
      <c r="O434" s="63"/>
    </row>
    <row r="435" spans="1:15" s="3" customFormat="1" ht="12.75">
      <c r="A435" s="586"/>
      <c r="B435" s="73" t="s">
        <v>395</v>
      </c>
      <c r="C435" s="66" t="s">
        <v>395</v>
      </c>
      <c r="D435" s="60" t="s">
        <v>5</v>
      </c>
      <c r="E435" s="67">
        <v>400</v>
      </c>
      <c r="F435" s="67">
        <v>100</v>
      </c>
      <c r="G435" s="68">
        <v>10.11</v>
      </c>
      <c r="H435" s="64">
        <v>1.2</v>
      </c>
      <c r="I435" s="77">
        <v>1309.9919948544002</v>
      </c>
      <c r="J435" s="76">
        <f>K5</f>
        <v>0</v>
      </c>
      <c r="K435" s="39">
        <f t="shared" si="30"/>
        <v>1309.9919948544002</v>
      </c>
      <c r="L435" s="289">
        <f t="shared" si="27"/>
        <v>2619.9839897088004</v>
      </c>
      <c r="M435" s="149" t="s">
        <v>521</v>
      </c>
      <c r="N435" s="279">
        <f t="shared" si="29"/>
        <v>2488.9847902233605</v>
      </c>
      <c r="O435" s="63"/>
    </row>
    <row r="436" spans="1:15" s="3" customFormat="1" ht="12.75">
      <c r="A436" s="586"/>
      <c r="B436" s="73" t="s">
        <v>396</v>
      </c>
      <c r="C436" s="66" t="s">
        <v>396</v>
      </c>
      <c r="D436" s="60" t="s">
        <v>5</v>
      </c>
      <c r="E436" s="67">
        <v>400</v>
      </c>
      <c r="F436" s="67">
        <v>100</v>
      </c>
      <c r="G436" s="68">
        <v>12.637499999999999</v>
      </c>
      <c r="H436" s="64">
        <v>1.5</v>
      </c>
      <c r="I436" s="77">
        <v>1546.9350460608</v>
      </c>
      <c r="J436" s="76">
        <f>K5</f>
        <v>0</v>
      </c>
      <c r="K436" s="39">
        <f t="shared" si="30"/>
        <v>1546.9350460608</v>
      </c>
      <c r="L436" s="289">
        <f t="shared" si="27"/>
        <v>3093.8700921216</v>
      </c>
      <c r="M436" s="149" t="s">
        <v>521</v>
      </c>
      <c r="N436" s="279">
        <f t="shared" si="29"/>
        <v>2939.1765875155197</v>
      </c>
      <c r="O436" s="63"/>
    </row>
    <row r="437" spans="1:15" s="3" customFormat="1" ht="12.75">
      <c r="A437" s="586"/>
      <c r="B437" s="73" t="s">
        <v>397</v>
      </c>
      <c r="C437" s="66" t="s">
        <v>397</v>
      </c>
      <c r="D437" s="60" t="s">
        <v>5</v>
      </c>
      <c r="E437" s="67">
        <v>400</v>
      </c>
      <c r="F437" s="67">
        <v>150</v>
      </c>
      <c r="G437" s="68">
        <v>9.36</v>
      </c>
      <c r="H437" s="64">
        <v>1</v>
      </c>
      <c r="I437" s="77">
        <v>1279.3667025215996</v>
      </c>
      <c r="J437" s="76">
        <f>K5</f>
        <v>0</v>
      </c>
      <c r="K437" s="39">
        <f t="shared" si="30"/>
        <v>1279.3667025215996</v>
      </c>
      <c r="L437" s="289">
        <f t="shared" si="27"/>
        <v>2558.7334050431991</v>
      </c>
      <c r="M437" s="149">
        <f t="shared" si="28"/>
        <v>6396.8335126079983</v>
      </c>
      <c r="N437" s="279">
        <f t="shared" si="29"/>
        <v>2430.7967347910389</v>
      </c>
      <c r="O437" s="63"/>
    </row>
    <row r="438" spans="1:15" s="3" customFormat="1" ht="12.75">
      <c r="A438" s="586"/>
      <c r="B438" s="73" t="s">
        <v>398</v>
      </c>
      <c r="C438" s="66" t="s">
        <v>398</v>
      </c>
      <c r="D438" s="60" t="s">
        <v>5</v>
      </c>
      <c r="E438" s="67">
        <v>400</v>
      </c>
      <c r="F438" s="67">
        <v>150</v>
      </c>
      <c r="G438" s="68">
        <v>11.23</v>
      </c>
      <c r="H438" s="64">
        <v>1.2</v>
      </c>
      <c r="I438" s="77">
        <v>1461.5065990271996</v>
      </c>
      <c r="J438" s="76">
        <f>K5</f>
        <v>0</v>
      </c>
      <c r="K438" s="39">
        <f t="shared" si="30"/>
        <v>1461.5065990271996</v>
      </c>
      <c r="L438" s="289">
        <f t="shared" si="27"/>
        <v>2923.0131980543993</v>
      </c>
      <c r="M438" s="149" t="s">
        <v>521</v>
      </c>
      <c r="N438" s="279">
        <f t="shared" si="29"/>
        <v>2776.862538151679</v>
      </c>
      <c r="O438" s="63"/>
    </row>
    <row r="439" spans="1:15" s="3" customFormat="1" ht="12.75">
      <c r="A439" s="586"/>
      <c r="B439" s="73" t="s">
        <v>399</v>
      </c>
      <c r="C439" s="66" t="s">
        <v>399</v>
      </c>
      <c r="D439" s="60" t="s">
        <v>5</v>
      </c>
      <c r="E439" s="67">
        <v>400</v>
      </c>
      <c r="F439" s="67">
        <v>150</v>
      </c>
      <c r="G439" s="68">
        <v>14.0375</v>
      </c>
      <c r="H439" s="64">
        <v>1.5</v>
      </c>
      <c r="I439" s="77">
        <v>1735.5223725311998</v>
      </c>
      <c r="J439" s="76">
        <f>K5</f>
        <v>0</v>
      </c>
      <c r="K439" s="39">
        <f t="shared" si="30"/>
        <v>1735.5223725311998</v>
      </c>
      <c r="L439" s="289">
        <f t="shared" si="27"/>
        <v>3471.0447450623997</v>
      </c>
      <c r="M439" s="149" t="s">
        <v>521</v>
      </c>
      <c r="N439" s="279">
        <f t="shared" si="29"/>
        <v>3297.4925078092797</v>
      </c>
      <c r="O439" s="63"/>
    </row>
    <row r="440" spans="1:15" s="3" customFormat="1" ht="12.75">
      <c r="A440" s="586"/>
      <c r="B440" s="73" t="s">
        <v>400</v>
      </c>
      <c r="C440" s="66" t="s">
        <v>400</v>
      </c>
      <c r="D440" s="60" t="s">
        <v>5</v>
      </c>
      <c r="E440" s="67">
        <v>400</v>
      </c>
      <c r="F440" s="67">
        <v>200</v>
      </c>
      <c r="G440" s="68">
        <v>10.3</v>
      </c>
      <c r="H440" s="64">
        <v>1</v>
      </c>
      <c r="I440" s="77">
        <v>1276.1429875392</v>
      </c>
      <c r="J440" s="76">
        <f>K5</f>
        <v>0</v>
      </c>
      <c r="K440" s="39">
        <f t="shared" si="30"/>
        <v>1276.1429875392</v>
      </c>
      <c r="L440" s="289">
        <f t="shared" si="27"/>
        <v>2552.2859750784</v>
      </c>
      <c r="M440" s="149">
        <f t="shared" si="28"/>
        <v>6380.7149376960006</v>
      </c>
      <c r="N440" s="279">
        <f t="shared" si="29"/>
        <v>2424.6716763244799</v>
      </c>
      <c r="O440" s="63"/>
    </row>
    <row r="441" spans="1:15" s="3" customFormat="1" ht="12.75">
      <c r="A441" s="586"/>
      <c r="B441" s="73" t="s">
        <v>401</v>
      </c>
      <c r="C441" s="66" t="s">
        <v>401</v>
      </c>
      <c r="D441" s="60" t="s">
        <v>5</v>
      </c>
      <c r="E441" s="67">
        <v>400</v>
      </c>
      <c r="F441" s="67">
        <v>200</v>
      </c>
      <c r="G441" s="68">
        <v>12.36</v>
      </c>
      <c r="H441" s="64">
        <v>1.2</v>
      </c>
      <c r="I441" s="77">
        <v>1458.2828840448001</v>
      </c>
      <c r="J441" s="76">
        <f>K5</f>
        <v>0</v>
      </c>
      <c r="K441" s="39">
        <f t="shared" si="30"/>
        <v>1458.2828840448001</v>
      </c>
      <c r="L441" s="289">
        <f t="shared" si="27"/>
        <v>2916.5657680896002</v>
      </c>
      <c r="M441" s="149" t="s">
        <v>521</v>
      </c>
      <c r="N441" s="279">
        <f t="shared" si="29"/>
        <v>2770.73747968512</v>
      </c>
      <c r="O441" s="63"/>
    </row>
    <row r="442" spans="1:15" s="3" customFormat="1" ht="12.75">
      <c r="A442" s="586"/>
      <c r="B442" s="73" t="s">
        <v>402</v>
      </c>
      <c r="C442" s="66" t="s">
        <v>402</v>
      </c>
      <c r="D442" s="60" t="s">
        <v>5</v>
      </c>
      <c r="E442" s="67">
        <v>400</v>
      </c>
      <c r="F442" s="67">
        <v>200</v>
      </c>
      <c r="G442" s="68">
        <v>15.45</v>
      </c>
      <c r="H442" s="64">
        <v>1.5</v>
      </c>
      <c r="I442" s="77">
        <v>1922.4978415103999</v>
      </c>
      <c r="J442" s="76">
        <f>K5</f>
        <v>0</v>
      </c>
      <c r="K442" s="39">
        <f t="shared" si="30"/>
        <v>1922.4978415103999</v>
      </c>
      <c r="L442" s="289">
        <f t="shared" si="27"/>
        <v>3844.9956830207998</v>
      </c>
      <c r="M442" s="149" t="s">
        <v>521</v>
      </c>
      <c r="N442" s="279">
        <f t="shared" si="29"/>
        <v>3652.7458988697595</v>
      </c>
      <c r="O442" s="63"/>
    </row>
    <row r="443" spans="1:15" s="3" customFormat="1" ht="12.75">
      <c r="A443" s="586"/>
      <c r="B443" s="73" t="s">
        <v>403</v>
      </c>
      <c r="C443" s="66" t="s">
        <v>403</v>
      </c>
      <c r="D443" s="60" t="s">
        <v>5</v>
      </c>
      <c r="E443" s="67">
        <v>400</v>
      </c>
      <c r="F443" s="67">
        <v>50</v>
      </c>
      <c r="G443" s="68">
        <v>5.24</v>
      </c>
      <c r="H443" s="64">
        <v>0.7</v>
      </c>
      <c r="I443" s="77">
        <v>860.28375480959994</v>
      </c>
      <c r="J443" s="76">
        <f>K5</f>
        <v>0</v>
      </c>
      <c r="K443" s="39">
        <f t="shared" si="30"/>
        <v>860.28375480959994</v>
      </c>
      <c r="L443" s="289" t="s">
        <v>521</v>
      </c>
      <c r="M443" s="149">
        <f t="shared" si="28"/>
        <v>4301.4187740479992</v>
      </c>
      <c r="N443" s="279">
        <f t="shared" si="29"/>
        <v>1634.5391341382399</v>
      </c>
      <c r="O443" s="63"/>
    </row>
    <row r="444" spans="1:15" s="3" customFormat="1" ht="12.75">
      <c r="A444" s="586"/>
      <c r="B444" s="73" t="s">
        <v>404</v>
      </c>
      <c r="C444" s="66" t="s">
        <v>404</v>
      </c>
      <c r="D444" s="60" t="s">
        <v>5</v>
      </c>
      <c r="E444" s="67">
        <v>400</v>
      </c>
      <c r="F444" s="67">
        <v>50</v>
      </c>
      <c r="G444" s="68">
        <v>7.49</v>
      </c>
      <c r="H444" s="64">
        <v>1</v>
      </c>
      <c r="I444" s="77">
        <v>1035.9762213504</v>
      </c>
      <c r="J444" s="76">
        <f>K5</f>
        <v>0</v>
      </c>
      <c r="K444" s="39">
        <f t="shared" si="30"/>
        <v>1035.9762213504</v>
      </c>
      <c r="L444" s="289">
        <f t="shared" si="27"/>
        <v>2071.9524427008</v>
      </c>
      <c r="M444" s="149">
        <f t="shared" si="28"/>
        <v>5179.8811067520001</v>
      </c>
      <c r="N444" s="279">
        <f t="shared" si="29"/>
        <v>1968.3548205657598</v>
      </c>
      <c r="O444" s="63"/>
    </row>
    <row r="445" spans="1:15" s="3" customFormat="1" ht="12.75">
      <c r="A445" s="586"/>
      <c r="B445" s="73" t="s">
        <v>405</v>
      </c>
      <c r="C445" s="66" t="s">
        <v>405</v>
      </c>
      <c r="D445" s="60" t="s">
        <v>5</v>
      </c>
      <c r="E445" s="67">
        <v>400</v>
      </c>
      <c r="F445" s="67">
        <v>50</v>
      </c>
      <c r="G445" s="68">
        <v>8.98</v>
      </c>
      <c r="H445" s="64">
        <v>1.2</v>
      </c>
      <c r="I445" s="77">
        <v>1169.7603931200001</v>
      </c>
      <c r="J445" s="76">
        <f>K5</f>
        <v>0</v>
      </c>
      <c r="K445" s="39">
        <f t="shared" si="30"/>
        <v>1169.7603931200001</v>
      </c>
      <c r="L445" s="289">
        <f t="shared" si="27"/>
        <v>2339.5207862400002</v>
      </c>
      <c r="M445" s="149" t="s">
        <v>521</v>
      </c>
      <c r="N445" s="279">
        <f t="shared" si="29"/>
        <v>2222.5447469280002</v>
      </c>
      <c r="O445" s="63"/>
    </row>
    <row r="446" spans="1:15" s="3" customFormat="1" ht="12.75">
      <c r="A446" s="586"/>
      <c r="B446" s="73" t="s">
        <v>406</v>
      </c>
      <c r="C446" s="66" t="s">
        <v>406</v>
      </c>
      <c r="D446" s="60" t="s">
        <v>5</v>
      </c>
      <c r="E446" s="67">
        <v>400</v>
      </c>
      <c r="F446" s="67">
        <v>50</v>
      </c>
      <c r="G446" s="68">
        <v>11.225</v>
      </c>
      <c r="H446" s="64">
        <v>1.5</v>
      </c>
      <c r="I446" s="77">
        <v>1369.6307220287999</v>
      </c>
      <c r="J446" s="76">
        <f>K5</f>
        <v>0</v>
      </c>
      <c r="K446" s="39">
        <f t="shared" si="30"/>
        <v>1369.6307220287999</v>
      </c>
      <c r="L446" s="289">
        <f t="shared" si="27"/>
        <v>2739.2614440575999</v>
      </c>
      <c r="M446" s="149" t="s">
        <v>521</v>
      </c>
      <c r="N446" s="279">
        <f t="shared" si="29"/>
        <v>2602.2983718547198</v>
      </c>
      <c r="O446" s="63"/>
    </row>
    <row r="447" spans="1:15" s="3" customFormat="1" ht="12.75">
      <c r="A447" s="586"/>
      <c r="B447" s="73" t="s">
        <v>407</v>
      </c>
      <c r="C447" s="66" t="s">
        <v>407</v>
      </c>
      <c r="D447" s="60" t="s">
        <v>5</v>
      </c>
      <c r="E447" s="67">
        <v>400</v>
      </c>
      <c r="F447" s="67">
        <v>60</v>
      </c>
      <c r="G447" s="68">
        <v>5.3</v>
      </c>
      <c r="H447" s="64">
        <v>0.7</v>
      </c>
      <c r="I447" s="77">
        <v>876.40232972160004</v>
      </c>
      <c r="J447" s="76">
        <f>K5</f>
        <v>0</v>
      </c>
      <c r="K447" s="39">
        <f t="shared" si="30"/>
        <v>876.40232972160004</v>
      </c>
      <c r="L447" s="289" t="s">
        <v>521</v>
      </c>
      <c r="M447" s="149">
        <f t="shared" si="28"/>
        <v>4382.0116486080005</v>
      </c>
      <c r="N447" s="279">
        <f t="shared" si="29"/>
        <v>1665.1644264710401</v>
      </c>
      <c r="O447" s="63"/>
    </row>
    <row r="448" spans="1:15" s="3" customFormat="1" ht="12.75">
      <c r="A448" s="586"/>
      <c r="B448" s="73" t="s">
        <v>408</v>
      </c>
      <c r="C448" s="66" t="s">
        <v>408</v>
      </c>
      <c r="D448" s="60" t="s">
        <v>5</v>
      </c>
      <c r="E448" s="67">
        <v>400</v>
      </c>
      <c r="F448" s="67">
        <v>60</v>
      </c>
      <c r="G448" s="68">
        <v>7.6</v>
      </c>
      <c r="H448" s="64">
        <v>1</v>
      </c>
      <c r="I448" s="77">
        <v>1056.930368736</v>
      </c>
      <c r="J448" s="76">
        <f>K5</f>
        <v>0</v>
      </c>
      <c r="K448" s="39">
        <f t="shared" si="30"/>
        <v>1056.930368736</v>
      </c>
      <c r="L448" s="289">
        <f t="shared" si="27"/>
        <v>2113.860737472</v>
      </c>
      <c r="M448" s="149">
        <f t="shared" si="28"/>
        <v>5284.6518436799997</v>
      </c>
      <c r="N448" s="279">
        <f t="shared" si="29"/>
        <v>2008.1677005984</v>
      </c>
      <c r="O448" s="63"/>
    </row>
    <row r="449" spans="1:15" s="3" customFormat="1" ht="12.75">
      <c r="A449" s="586"/>
      <c r="B449" s="73" t="s">
        <v>409</v>
      </c>
      <c r="C449" s="66" t="s">
        <v>409</v>
      </c>
      <c r="D449" s="60" t="s">
        <v>5</v>
      </c>
      <c r="E449" s="67">
        <v>400</v>
      </c>
      <c r="F449" s="67">
        <v>60</v>
      </c>
      <c r="G449" s="68">
        <v>9.1</v>
      </c>
      <c r="H449" s="64">
        <v>1.2</v>
      </c>
      <c r="I449" s="77">
        <v>1197.1619704704001</v>
      </c>
      <c r="J449" s="76">
        <f>K5</f>
        <v>0</v>
      </c>
      <c r="K449" s="39">
        <f t="shared" si="30"/>
        <v>1197.1619704704001</v>
      </c>
      <c r="L449" s="289">
        <f t="shared" si="27"/>
        <v>2394.3239409408002</v>
      </c>
      <c r="M449" s="149" t="s">
        <v>521</v>
      </c>
      <c r="N449" s="279">
        <f t="shared" si="29"/>
        <v>2274.60774389376</v>
      </c>
      <c r="O449" s="63"/>
    </row>
    <row r="450" spans="1:15" s="3" customFormat="1" ht="12.75">
      <c r="A450" s="586"/>
      <c r="B450" s="73" t="s">
        <v>410</v>
      </c>
      <c r="C450" s="66" t="s">
        <v>410</v>
      </c>
      <c r="D450" s="60" t="s">
        <v>5</v>
      </c>
      <c r="E450" s="67">
        <v>400</v>
      </c>
      <c r="F450" s="67">
        <v>60</v>
      </c>
      <c r="G450" s="68">
        <v>11.375</v>
      </c>
      <c r="H450" s="64">
        <v>1.5</v>
      </c>
      <c r="I450" s="77">
        <v>1405.0915868351999</v>
      </c>
      <c r="J450" s="76">
        <f>K5</f>
        <v>0</v>
      </c>
      <c r="K450" s="39">
        <f t="shared" si="30"/>
        <v>1405.0915868351999</v>
      </c>
      <c r="L450" s="289">
        <f t="shared" si="27"/>
        <v>2810.1831736703998</v>
      </c>
      <c r="M450" s="149" t="s">
        <v>521</v>
      </c>
      <c r="N450" s="279">
        <f t="shared" si="29"/>
        <v>2669.6740149868797</v>
      </c>
      <c r="O450" s="63"/>
    </row>
    <row r="451" spans="1:15" s="3" customFormat="1" ht="12.75">
      <c r="A451" s="586"/>
      <c r="B451" s="73" t="s">
        <v>411</v>
      </c>
      <c r="C451" s="66" t="s">
        <v>411</v>
      </c>
      <c r="D451" s="60" t="s">
        <v>5</v>
      </c>
      <c r="E451" s="67">
        <v>400</v>
      </c>
      <c r="F451" s="67">
        <v>70</v>
      </c>
      <c r="G451" s="68">
        <v>8.4275000000000002</v>
      </c>
      <c r="H451" s="64">
        <v>0.7</v>
      </c>
      <c r="I451" s="77">
        <v>894.13276212479991</v>
      </c>
      <c r="J451" s="76">
        <f>K5</f>
        <v>0</v>
      </c>
      <c r="K451" s="39">
        <f t="shared" si="30"/>
        <v>894.13276212479991</v>
      </c>
      <c r="L451" s="289" t="s">
        <v>521</v>
      </c>
      <c r="M451" s="149">
        <f t="shared" si="28"/>
        <v>4470.6638106239998</v>
      </c>
      <c r="N451" s="279">
        <f t="shared" si="29"/>
        <v>1698.8522480371198</v>
      </c>
      <c r="O451" s="63"/>
    </row>
    <row r="452" spans="1:15" s="3" customFormat="1" ht="12.75">
      <c r="A452" s="586"/>
      <c r="B452" s="73" t="s">
        <v>412</v>
      </c>
      <c r="C452" s="66" t="s">
        <v>412</v>
      </c>
      <c r="D452" s="60" t="s">
        <v>5</v>
      </c>
      <c r="E452" s="67">
        <v>400</v>
      </c>
      <c r="F452" s="67">
        <v>70</v>
      </c>
      <c r="G452" s="68">
        <v>7.07</v>
      </c>
      <c r="H452" s="64">
        <v>1</v>
      </c>
      <c r="I452" s="77">
        <v>1081.108231104</v>
      </c>
      <c r="J452" s="76">
        <f>K5</f>
        <v>0</v>
      </c>
      <c r="K452" s="39">
        <f t="shared" si="30"/>
        <v>1081.108231104</v>
      </c>
      <c r="L452" s="289">
        <f t="shared" si="27"/>
        <v>2162.2164622079999</v>
      </c>
      <c r="M452" s="149">
        <f t="shared" si="28"/>
        <v>5405.5411555199998</v>
      </c>
      <c r="N452" s="279">
        <f t="shared" si="29"/>
        <v>2054.1056390976</v>
      </c>
      <c r="O452" s="63"/>
    </row>
    <row r="453" spans="1:15" s="3" customFormat="1" ht="12.75">
      <c r="A453" s="586"/>
      <c r="B453" s="73" t="s">
        <v>413</v>
      </c>
      <c r="C453" s="66" t="s">
        <v>413</v>
      </c>
      <c r="D453" s="60" t="s">
        <v>5</v>
      </c>
      <c r="E453" s="67">
        <v>400</v>
      </c>
      <c r="F453" s="67">
        <v>70</v>
      </c>
      <c r="G453" s="68">
        <v>8.625</v>
      </c>
      <c r="H453" s="64">
        <v>1.2</v>
      </c>
      <c r="I453" s="77">
        <v>1224.5635478207998</v>
      </c>
      <c r="J453" s="76">
        <f>K5</f>
        <v>0</v>
      </c>
      <c r="K453" s="39">
        <f t="shared" si="30"/>
        <v>1224.5635478207998</v>
      </c>
      <c r="L453" s="289">
        <f t="shared" si="27"/>
        <v>2449.1270956415997</v>
      </c>
      <c r="M453" s="149" t="s">
        <v>521</v>
      </c>
      <c r="N453" s="279">
        <f t="shared" si="29"/>
        <v>2326.6707408595198</v>
      </c>
      <c r="O453" s="63"/>
    </row>
    <row r="454" spans="1:15" s="3" customFormat="1" ht="12.75">
      <c r="A454" s="586"/>
      <c r="B454" s="73" t="s">
        <v>414</v>
      </c>
      <c r="C454" s="66" t="s">
        <v>414</v>
      </c>
      <c r="D454" s="60" t="s">
        <v>5</v>
      </c>
      <c r="E454" s="67">
        <v>400</v>
      </c>
      <c r="F454" s="67">
        <v>70</v>
      </c>
      <c r="G454" s="68">
        <v>10.78125</v>
      </c>
      <c r="H454" s="64">
        <v>1.5</v>
      </c>
      <c r="I454" s="77">
        <v>1438.9405941503999</v>
      </c>
      <c r="J454" s="76">
        <f>K5</f>
        <v>0</v>
      </c>
      <c r="K454" s="39">
        <f t="shared" si="30"/>
        <v>1438.9405941503999</v>
      </c>
      <c r="L454" s="289">
        <f t="shared" si="27"/>
        <v>2877.8811883007997</v>
      </c>
      <c r="M454" s="149" t="s">
        <v>521</v>
      </c>
      <c r="N454" s="279">
        <f t="shared" si="29"/>
        <v>2733.9871288857598</v>
      </c>
      <c r="O454" s="63"/>
    </row>
    <row r="455" spans="1:15" s="3" customFormat="1" ht="12.75">
      <c r="A455" s="586"/>
      <c r="B455" s="73" t="s">
        <v>415</v>
      </c>
      <c r="C455" s="66" t="s">
        <v>415</v>
      </c>
      <c r="D455" s="60" t="s">
        <v>5</v>
      </c>
      <c r="E455" s="67">
        <v>400</v>
      </c>
      <c r="F455" s="67">
        <v>80</v>
      </c>
      <c r="G455" s="68">
        <v>5.63</v>
      </c>
      <c r="H455" s="64">
        <v>0.7</v>
      </c>
      <c r="I455" s="77">
        <v>911.86319452799989</v>
      </c>
      <c r="J455" s="76">
        <f>K5</f>
        <v>0</v>
      </c>
      <c r="K455" s="39">
        <f t="shared" si="30"/>
        <v>911.86319452799989</v>
      </c>
      <c r="L455" s="289" t="s">
        <v>521</v>
      </c>
      <c r="M455" s="149">
        <f t="shared" si="28"/>
        <v>4559.315972639999</v>
      </c>
      <c r="N455" s="279">
        <f t="shared" si="29"/>
        <v>1732.5400696031998</v>
      </c>
      <c r="O455" s="63"/>
    </row>
    <row r="456" spans="1:15" s="3" customFormat="1" ht="12.75">
      <c r="A456" s="586"/>
      <c r="B456" s="73" t="s">
        <v>416</v>
      </c>
      <c r="C456" s="66" t="s">
        <v>416</v>
      </c>
      <c r="D456" s="60" t="s">
        <v>5</v>
      </c>
      <c r="E456" s="67">
        <v>400</v>
      </c>
      <c r="F456" s="67">
        <v>80</v>
      </c>
      <c r="G456" s="68">
        <v>8.0399999999999991</v>
      </c>
      <c r="H456" s="64">
        <v>1</v>
      </c>
      <c r="I456" s="77">
        <v>1103.6742359807997</v>
      </c>
      <c r="J456" s="76">
        <f>K5</f>
        <v>0</v>
      </c>
      <c r="K456" s="39">
        <f t="shared" si="30"/>
        <v>1103.6742359807997</v>
      </c>
      <c r="L456" s="289">
        <f t="shared" ref="L456:L504" si="31">K456*2</f>
        <v>2207.3484719615994</v>
      </c>
      <c r="M456" s="149">
        <f t="shared" ref="M456:M519" si="32">K456*5</f>
        <v>5518.3711799039984</v>
      </c>
      <c r="N456" s="279">
        <f t="shared" ref="N456:N519" si="33">K456*1.9</f>
        <v>2096.9810483635192</v>
      </c>
      <c r="O456" s="63"/>
    </row>
    <row r="457" spans="1:15" s="3" customFormat="1" ht="12.75">
      <c r="A457" s="586"/>
      <c r="B457" s="73" t="s">
        <v>417</v>
      </c>
      <c r="C457" s="66" t="s">
        <v>417</v>
      </c>
      <c r="D457" s="60" t="s">
        <v>5</v>
      </c>
      <c r="E457" s="67">
        <v>400</v>
      </c>
      <c r="F457" s="67">
        <v>80</v>
      </c>
      <c r="G457" s="68">
        <v>9.65</v>
      </c>
      <c r="H457" s="64">
        <v>1.2</v>
      </c>
      <c r="I457" s="77">
        <v>1253.5769826623998</v>
      </c>
      <c r="J457" s="76">
        <f>K5</f>
        <v>0</v>
      </c>
      <c r="K457" s="39">
        <f t="shared" si="30"/>
        <v>1253.5769826623998</v>
      </c>
      <c r="L457" s="289">
        <f t="shared" si="31"/>
        <v>2507.1539653247996</v>
      </c>
      <c r="M457" s="149" t="s">
        <v>521</v>
      </c>
      <c r="N457" s="279">
        <f t="shared" si="33"/>
        <v>2381.7962670585594</v>
      </c>
      <c r="O457" s="63"/>
    </row>
    <row r="458" spans="1:15" s="3" customFormat="1" ht="12.75">
      <c r="A458" s="586"/>
      <c r="B458" s="73" t="s">
        <v>418</v>
      </c>
      <c r="C458" s="66" t="s">
        <v>418</v>
      </c>
      <c r="D458" s="60" t="s">
        <v>5</v>
      </c>
      <c r="E458" s="67">
        <v>400</v>
      </c>
      <c r="F458" s="67">
        <v>80</v>
      </c>
      <c r="G458" s="68">
        <v>12.0625</v>
      </c>
      <c r="H458" s="64">
        <v>1.5</v>
      </c>
      <c r="I458" s="77">
        <v>1474.4014589567996</v>
      </c>
      <c r="J458" s="76">
        <f>K5</f>
        <v>0</v>
      </c>
      <c r="K458" s="39">
        <f t="shared" si="30"/>
        <v>1474.4014589567996</v>
      </c>
      <c r="L458" s="289">
        <f t="shared" si="31"/>
        <v>2948.8029179135992</v>
      </c>
      <c r="M458" s="149" t="s">
        <v>521</v>
      </c>
      <c r="N458" s="279">
        <f t="shared" si="33"/>
        <v>2801.3627720179193</v>
      </c>
      <c r="O458" s="63"/>
    </row>
    <row r="459" spans="1:15" s="3" customFormat="1" ht="12.75">
      <c r="A459" s="586"/>
      <c r="B459" s="73" t="s">
        <v>419</v>
      </c>
      <c r="C459" s="66" t="s">
        <v>419</v>
      </c>
      <c r="D459" s="60" t="s">
        <v>5</v>
      </c>
      <c r="E459" s="67">
        <v>50</v>
      </c>
      <c r="F459" s="67">
        <v>50</v>
      </c>
      <c r="G459" s="68">
        <v>1.76</v>
      </c>
      <c r="H459" s="64">
        <v>0.7</v>
      </c>
      <c r="I459" s="77">
        <v>552.41897399039999</v>
      </c>
      <c r="J459" s="76">
        <f>K5</f>
        <v>0</v>
      </c>
      <c r="K459" s="39">
        <f t="shared" si="30"/>
        <v>552.41897399039999</v>
      </c>
      <c r="L459" s="289" t="s">
        <v>521</v>
      </c>
      <c r="M459" s="149">
        <f t="shared" si="32"/>
        <v>2762.094869952</v>
      </c>
      <c r="N459" s="279">
        <f t="shared" si="33"/>
        <v>1049.59605058176</v>
      </c>
      <c r="O459" s="63"/>
    </row>
    <row r="460" spans="1:15" s="3" customFormat="1" ht="12.75">
      <c r="A460" s="586"/>
      <c r="B460" s="73" t="s">
        <v>420</v>
      </c>
      <c r="C460" s="66" t="s">
        <v>420</v>
      </c>
      <c r="D460" s="60" t="s">
        <v>5</v>
      </c>
      <c r="E460" s="67">
        <v>50</v>
      </c>
      <c r="F460" s="67">
        <v>50</v>
      </c>
      <c r="G460" s="68">
        <v>2.5099999999999998</v>
      </c>
      <c r="H460" s="64">
        <v>1</v>
      </c>
      <c r="I460" s="77">
        <v>618.50513112959993</v>
      </c>
      <c r="J460" s="76">
        <f>K5</f>
        <v>0</v>
      </c>
      <c r="K460" s="39">
        <f t="shared" si="30"/>
        <v>618.50513112959993</v>
      </c>
      <c r="L460" s="289">
        <f t="shared" si="31"/>
        <v>1237.0102622591999</v>
      </c>
      <c r="M460" s="149">
        <f t="shared" si="32"/>
        <v>3092.5256556479999</v>
      </c>
      <c r="N460" s="279">
        <f t="shared" si="33"/>
        <v>1175.1597491462398</v>
      </c>
      <c r="O460" s="63"/>
    </row>
    <row r="461" spans="1:15" s="3" customFormat="1" ht="12.75">
      <c r="A461" s="586"/>
      <c r="B461" s="73" t="s">
        <v>421</v>
      </c>
      <c r="C461" s="66" t="s">
        <v>421</v>
      </c>
      <c r="D461" s="60" t="s">
        <v>5</v>
      </c>
      <c r="E461" s="67">
        <v>50</v>
      </c>
      <c r="F461" s="67">
        <v>50</v>
      </c>
      <c r="G461" s="68">
        <v>3.02</v>
      </c>
      <c r="H461" s="64">
        <v>1.2</v>
      </c>
      <c r="I461" s="77">
        <v>666.8608558656</v>
      </c>
      <c r="J461" s="76">
        <f>K5</f>
        <v>0</v>
      </c>
      <c r="K461" s="39">
        <f t="shared" si="30"/>
        <v>666.8608558656</v>
      </c>
      <c r="L461" s="289">
        <f t="shared" si="31"/>
        <v>1333.7217117312</v>
      </c>
      <c r="M461" s="149" t="s">
        <v>521</v>
      </c>
      <c r="N461" s="279">
        <f t="shared" si="33"/>
        <v>1267.03562614464</v>
      </c>
      <c r="O461" s="63"/>
    </row>
    <row r="462" spans="1:15" s="3" customFormat="1" ht="12.75">
      <c r="A462" s="586"/>
      <c r="B462" s="73" t="s">
        <v>422</v>
      </c>
      <c r="C462" s="66" t="s">
        <v>422</v>
      </c>
      <c r="D462" s="60" t="s">
        <v>5</v>
      </c>
      <c r="E462" s="67">
        <v>50</v>
      </c>
      <c r="F462" s="67">
        <v>50</v>
      </c>
      <c r="G462" s="68">
        <v>3.7749999999999999</v>
      </c>
      <c r="H462" s="64">
        <v>1.5</v>
      </c>
      <c r="I462" s="77">
        <v>737.78258547839982</v>
      </c>
      <c r="J462" s="76">
        <f>K5</f>
        <v>0</v>
      </c>
      <c r="K462" s="39">
        <f t="shared" si="30"/>
        <v>737.78258547839982</v>
      </c>
      <c r="L462" s="289">
        <f t="shared" si="31"/>
        <v>1475.5651709567996</v>
      </c>
      <c r="M462" s="149" t="s">
        <v>521</v>
      </c>
      <c r="N462" s="279">
        <f t="shared" si="33"/>
        <v>1401.7869124089596</v>
      </c>
      <c r="O462" s="63"/>
    </row>
    <row r="463" spans="1:15" s="3" customFormat="1" ht="12.75">
      <c r="A463" s="586"/>
      <c r="B463" s="73" t="s">
        <v>423</v>
      </c>
      <c r="C463" s="66" t="s">
        <v>423</v>
      </c>
      <c r="D463" s="60" t="s">
        <v>5</v>
      </c>
      <c r="E463" s="67">
        <v>500</v>
      </c>
      <c r="F463" s="67">
        <v>100</v>
      </c>
      <c r="G463" s="68">
        <v>10.199999999999999</v>
      </c>
      <c r="H463" s="64">
        <v>1</v>
      </c>
      <c r="I463" s="77">
        <v>1258.412555136</v>
      </c>
      <c r="J463" s="76">
        <f>K5</f>
        <v>0</v>
      </c>
      <c r="K463" s="39">
        <f t="shared" si="30"/>
        <v>1258.412555136</v>
      </c>
      <c r="L463" s="289">
        <f t="shared" si="31"/>
        <v>2516.8251102720001</v>
      </c>
      <c r="M463" s="149">
        <f t="shared" si="32"/>
        <v>6292.0627756800004</v>
      </c>
      <c r="N463" s="279">
        <f t="shared" si="33"/>
        <v>2390.9838547584</v>
      </c>
      <c r="O463" s="63"/>
    </row>
    <row r="464" spans="1:15" s="3" customFormat="1" ht="12.75">
      <c r="A464" s="586"/>
      <c r="B464" s="73" t="s">
        <v>424</v>
      </c>
      <c r="C464" s="66" t="s">
        <v>424</v>
      </c>
      <c r="D464" s="60" t="s">
        <v>5</v>
      </c>
      <c r="E464" s="67">
        <v>500</v>
      </c>
      <c r="F464" s="67">
        <v>100</v>
      </c>
      <c r="G464" s="68">
        <v>12.24</v>
      </c>
      <c r="H464" s="64">
        <v>1.2</v>
      </c>
      <c r="I464" s="77">
        <v>1438.9405941503999</v>
      </c>
      <c r="J464" s="76">
        <f>K5</f>
        <v>0</v>
      </c>
      <c r="K464" s="39">
        <f t="shared" ref="K464:K528" si="34">I464*(1-J464)</f>
        <v>1438.9405941503999</v>
      </c>
      <c r="L464" s="289">
        <f t="shared" si="31"/>
        <v>2877.8811883007997</v>
      </c>
      <c r="M464" s="149" t="s">
        <v>521</v>
      </c>
      <c r="N464" s="279">
        <f t="shared" si="33"/>
        <v>2733.9871288857598</v>
      </c>
      <c r="O464" s="63"/>
    </row>
    <row r="465" spans="1:15" s="3" customFormat="1" ht="12.75">
      <c r="A465" s="586"/>
      <c r="B465" s="73" t="s">
        <v>425</v>
      </c>
      <c r="C465" s="66" t="s">
        <v>425</v>
      </c>
      <c r="D465" s="60" t="s">
        <v>5</v>
      </c>
      <c r="E465" s="67">
        <v>500</v>
      </c>
      <c r="F465" s="67">
        <v>100</v>
      </c>
      <c r="G465" s="68">
        <v>15.3</v>
      </c>
      <c r="H465" s="64">
        <v>1.5</v>
      </c>
      <c r="I465" s="77">
        <v>1703.2852227071999</v>
      </c>
      <c r="J465" s="76">
        <f>K5</f>
        <v>0</v>
      </c>
      <c r="K465" s="39">
        <f t="shared" si="34"/>
        <v>1703.2852227071999</v>
      </c>
      <c r="L465" s="289">
        <f t="shared" si="31"/>
        <v>3406.5704454143997</v>
      </c>
      <c r="M465" s="149" t="s">
        <v>521</v>
      </c>
      <c r="N465" s="279">
        <f t="shared" si="33"/>
        <v>3236.2419231436797</v>
      </c>
      <c r="O465" s="63"/>
    </row>
    <row r="466" spans="1:15" s="3" customFormat="1" ht="12.75">
      <c r="A466" s="586"/>
      <c r="B466" s="73" t="s">
        <v>426</v>
      </c>
      <c r="C466" s="66" t="s">
        <v>426</v>
      </c>
      <c r="D466" s="60" t="s">
        <v>5</v>
      </c>
      <c r="E466" s="67">
        <v>500</v>
      </c>
      <c r="F466" s="67">
        <v>150</v>
      </c>
      <c r="G466" s="68">
        <v>11.13</v>
      </c>
      <c r="H466" s="64">
        <v>1</v>
      </c>
      <c r="I466" s="77">
        <v>1380.9137244671997</v>
      </c>
      <c r="J466" s="76">
        <f>K5</f>
        <v>0</v>
      </c>
      <c r="K466" s="39">
        <f t="shared" si="34"/>
        <v>1380.9137244671997</v>
      </c>
      <c r="L466" s="289">
        <f t="shared" si="31"/>
        <v>2761.8274489343994</v>
      </c>
      <c r="M466" s="149">
        <f t="shared" si="32"/>
        <v>6904.568622335999</v>
      </c>
      <c r="N466" s="279">
        <f t="shared" si="33"/>
        <v>2623.7360764876794</v>
      </c>
      <c r="O466" s="63"/>
    </row>
    <row r="467" spans="1:15" s="3" customFormat="1" ht="12.75">
      <c r="A467" s="586"/>
      <c r="B467" s="73" t="s">
        <v>427</v>
      </c>
      <c r="C467" s="66" t="s">
        <v>427</v>
      </c>
      <c r="D467" s="60" t="s">
        <v>5</v>
      </c>
      <c r="E467" s="67">
        <v>500</v>
      </c>
      <c r="F467" s="67">
        <v>150</v>
      </c>
      <c r="G467" s="68">
        <v>13.35</v>
      </c>
      <c r="H467" s="64">
        <v>1.2</v>
      </c>
      <c r="I467" s="77">
        <v>1585.6196258495997</v>
      </c>
      <c r="J467" s="76">
        <f>K5</f>
        <v>0</v>
      </c>
      <c r="K467" s="39">
        <f t="shared" si="34"/>
        <v>1585.6196258495997</v>
      </c>
      <c r="L467" s="289">
        <f t="shared" si="31"/>
        <v>3171.2392516991995</v>
      </c>
      <c r="M467" s="149" t="s">
        <v>521</v>
      </c>
      <c r="N467" s="279">
        <f t="shared" si="33"/>
        <v>3012.6772891142396</v>
      </c>
      <c r="O467" s="63"/>
    </row>
    <row r="468" spans="1:15" s="3" customFormat="1" ht="12.75">
      <c r="A468" s="586"/>
      <c r="B468" s="73" t="s">
        <v>428</v>
      </c>
      <c r="C468" s="66" t="s">
        <v>428</v>
      </c>
      <c r="D468" s="60" t="s">
        <v>5</v>
      </c>
      <c r="E468" s="67">
        <v>500</v>
      </c>
      <c r="F468" s="67">
        <v>150</v>
      </c>
      <c r="G468" s="68">
        <v>16.6875</v>
      </c>
      <c r="H468" s="64">
        <v>1.5</v>
      </c>
      <c r="I468" s="77">
        <v>1893.4844066687997</v>
      </c>
      <c r="J468" s="76">
        <f>K5</f>
        <v>0</v>
      </c>
      <c r="K468" s="39">
        <f t="shared" si="34"/>
        <v>1893.4844066687997</v>
      </c>
      <c r="L468" s="289">
        <f t="shared" si="31"/>
        <v>3786.9688133375994</v>
      </c>
      <c r="M468" s="149" t="s">
        <v>521</v>
      </c>
      <c r="N468" s="279">
        <f t="shared" si="33"/>
        <v>3597.6203726707195</v>
      </c>
      <c r="O468" s="63"/>
    </row>
    <row r="469" spans="1:15" s="3" customFormat="1" ht="12.75">
      <c r="A469" s="586"/>
      <c r="B469" s="73" t="s">
        <v>429</v>
      </c>
      <c r="C469" s="66" t="s">
        <v>429</v>
      </c>
      <c r="D469" s="60" t="s">
        <v>5</v>
      </c>
      <c r="E469" s="67">
        <v>500</v>
      </c>
      <c r="F469" s="67">
        <v>200</v>
      </c>
      <c r="G469" s="68">
        <v>12.07</v>
      </c>
      <c r="H469" s="64">
        <v>1</v>
      </c>
      <c r="I469" s="77">
        <v>1377.6900094848002</v>
      </c>
      <c r="J469" s="76">
        <f>K5</f>
        <v>0</v>
      </c>
      <c r="K469" s="39">
        <f t="shared" si="34"/>
        <v>1377.6900094848002</v>
      </c>
      <c r="L469" s="289">
        <f t="shared" si="31"/>
        <v>2755.3800189696003</v>
      </c>
      <c r="M469" s="149">
        <f t="shared" si="32"/>
        <v>6888.4500474240012</v>
      </c>
      <c r="N469" s="279">
        <f t="shared" si="33"/>
        <v>2617.6110180211203</v>
      </c>
      <c r="O469" s="63"/>
    </row>
    <row r="470" spans="1:15" s="3" customFormat="1" ht="12.75">
      <c r="A470" s="586"/>
      <c r="B470" s="73" t="s">
        <v>430</v>
      </c>
      <c r="C470" s="66" t="s">
        <v>430</v>
      </c>
      <c r="D470" s="60" t="s">
        <v>5</v>
      </c>
      <c r="E470" s="67">
        <v>500</v>
      </c>
      <c r="F470" s="67">
        <v>200</v>
      </c>
      <c r="G470" s="68">
        <v>14.49</v>
      </c>
      <c r="H470" s="64">
        <v>1.2</v>
      </c>
      <c r="I470" s="77">
        <v>1580.784053376</v>
      </c>
      <c r="J470" s="76">
        <f>K5</f>
        <v>0</v>
      </c>
      <c r="K470" s="39">
        <f t="shared" si="34"/>
        <v>1580.784053376</v>
      </c>
      <c r="L470" s="289">
        <f t="shared" si="31"/>
        <v>3161.5681067519999</v>
      </c>
      <c r="M470" s="149" t="s">
        <v>521</v>
      </c>
      <c r="N470" s="279">
        <f t="shared" si="33"/>
        <v>3003.4897014143999</v>
      </c>
      <c r="O470" s="63"/>
    </row>
    <row r="471" spans="1:15" s="3" customFormat="1" ht="12.75">
      <c r="A471" s="586"/>
      <c r="B471" s="73" t="s">
        <v>431</v>
      </c>
      <c r="C471" s="66" t="s">
        <v>431</v>
      </c>
      <c r="D471" s="60" t="s">
        <v>5</v>
      </c>
      <c r="E471" s="67">
        <v>500</v>
      </c>
      <c r="F471" s="67">
        <v>200</v>
      </c>
      <c r="G471" s="68">
        <v>18.112500000000001</v>
      </c>
      <c r="H471" s="64">
        <v>1.5</v>
      </c>
      <c r="I471" s="77">
        <v>1996.6432861055996</v>
      </c>
      <c r="J471" s="76">
        <f>K5</f>
        <v>0</v>
      </c>
      <c r="K471" s="39">
        <f t="shared" si="34"/>
        <v>1996.6432861055996</v>
      </c>
      <c r="L471" s="289">
        <f t="shared" si="31"/>
        <v>3993.2865722111992</v>
      </c>
      <c r="M471" s="149" t="s">
        <v>521</v>
      </c>
      <c r="N471" s="279">
        <f t="shared" si="33"/>
        <v>3793.6222436006392</v>
      </c>
      <c r="O471" s="63"/>
    </row>
    <row r="472" spans="1:15" s="3" customFormat="1" ht="12.75">
      <c r="A472" s="586"/>
      <c r="B472" s="73" t="s">
        <v>432</v>
      </c>
      <c r="C472" s="66" t="s">
        <v>432</v>
      </c>
      <c r="D472" s="60" t="s">
        <v>5</v>
      </c>
      <c r="E472" s="67">
        <v>500</v>
      </c>
      <c r="F472" s="67">
        <v>50</v>
      </c>
      <c r="G472" s="68">
        <v>9.26</v>
      </c>
      <c r="H472" s="64">
        <v>1</v>
      </c>
      <c r="I472" s="77">
        <v>1143.9706732607999</v>
      </c>
      <c r="J472" s="76">
        <f>K5</f>
        <v>0</v>
      </c>
      <c r="K472" s="39">
        <f t="shared" si="34"/>
        <v>1143.9706732607999</v>
      </c>
      <c r="L472" s="289">
        <f t="shared" si="31"/>
        <v>2287.9413465215998</v>
      </c>
      <c r="M472" s="149">
        <f t="shared" si="32"/>
        <v>5719.8533663039998</v>
      </c>
      <c r="N472" s="279">
        <f t="shared" si="33"/>
        <v>2173.5442791955197</v>
      </c>
      <c r="O472" s="63"/>
    </row>
    <row r="473" spans="1:15" s="3" customFormat="1" ht="12.75">
      <c r="A473" s="586"/>
      <c r="B473" s="73" t="s">
        <v>433</v>
      </c>
      <c r="C473" s="66" t="s">
        <v>433</v>
      </c>
      <c r="D473" s="60" t="s">
        <v>5</v>
      </c>
      <c r="E473" s="67">
        <v>500</v>
      </c>
      <c r="F473" s="67">
        <v>50</v>
      </c>
      <c r="G473" s="68">
        <v>11.11</v>
      </c>
      <c r="H473" s="64">
        <v>1.2</v>
      </c>
      <c r="I473" s="77">
        <v>1301.9327073984</v>
      </c>
      <c r="J473" s="76">
        <f>K5</f>
        <v>0</v>
      </c>
      <c r="K473" s="39">
        <f t="shared" si="34"/>
        <v>1301.9327073984</v>
      </c>
      <c r="L473" s="289">
        <f t="shared" si="31"/>
        <v>2603.8654147968</v>
      </c>
      <c r="M473" s="149" t="s">
        <v>521</v>
      </c>
      <c r="N473" s="279">
        <f t="shared" si="33"/>
        <v>2473.67214405696</v>
      </c>
      <c r="O473" s="63"/>
    </row>
    <row r="474" spans="1:15" s="3" customFormat="1" ht="12.75">
      <c r="A474" s="586"/>
      <c r="B474" s="73" t="s">
        <v>434</v>
      </c>
      <c r="C474" s="66" t="s">
        <v>434</v>
      </c>
      <c r="D474" s="60" t="s">
        <v>5</v>
      </c>
      <c r="E474" s="67">
        <v>500</v>
      </c>
      <c r="F474" s="67">
        <v>50</v>
      </c>
      <c r="G474" s="68">
        <v>13.887499999999999</v>
      </c>
      <c r="H474" s="64">
        <v>1.5</v>
      </c>
      <c r="I474" s="77">
        <v>1524.369041184</v>
      </c>
      <c r="J474" s="76">
        <f>K5</f>
        <v>0</v>
      </c>
      <c r="K474" s="39">
        <f t="shared" si="34"/>
        <v>1524.369041184</v>
      </c>
      <c r="L474" s="289">
        <f t="shared" si="31"/>
        <v>3048.7380823680001</v>
      </c>
      <c r="M474" s="149" t="s">
        <v>521</v>
      </c>
      <c r="N474" s="279">
        <f t="shared" si="33"/>
        <v>2896.3011782496001</v>
      </c>
      <c r="O474" s="63"/>
    </row>
    <row r="475" spans="1:15" s="3" customFormat="1" ht="12.75">
      <c r="A475" s="586"/>
      <c r="B475" s="73" t="s">
        <v>435</v>
      </c>
      <c r="C475" s="66" t="s">
        <v>435</v>
      </c>
      <c r="D475" s="60" t="s">
        <v>5</v>
      </c>
      <c r="E475" s="67">
        <v>500</v>
      </c>
      <c r="F475" s="67">
        <v>60</v>
      </c>
      <c r="G475" s="68">
        <v>9.4</v>
      </c>
      <c r="H475" s="64">
        <v>1</v>
      </c>
      <c r="I475" s="77">
        <v>1164.9248206463999</v>
      </c>
      <c r="J475" s="76">
        <f>K5</f>
        <v>0</v>
      </c>
      <c r="K475" s="39">
        <f t="shared" si="34"/>
        <v>1164.9248206463999</v>
      </c>
      <c r="L475" s="289">
        <f t="shared" si="31"/>
        <v>2329.8496412927998</v>
      </c>
      <c r="M475" s="149">
        <f t="shared" si="32"/>
        <v>5824.6241032319995</v>
      </c>
      <c r="N475" s="279">
        <f t="shared" si="33"/>
        <v>2213.3571592281596</v>
      </c>
      <c r="O475" s="63"/>
    </row>
    <row r="476" spans="1:15" s="3" customFormat="1" ht="12.75">
      <c r="A476" s="586"/>
      <c r="B476" s="73" t="s">
        <v>436</v>
      </c>
      <c r="C476" s="66" t="s">
        <v>436</v>
      </c>
      <c r="D476" s="60" t="s">
        <v>5</v>
      </c>
      <c r="E476" s="67">
        <v>500</v>
      </c>
      <c r="F476" s="67">
        <v>60</v>
      </c>
      <c r="G476" s="68">
        <v>11.32</v>
      </c>
      <c r="H476" s="64">
        <v>1.2</v>
      </c>
      <c r="I476" s="77">
        <v>1327.7224272576</v>
      </c>
      <c r="J476" s="76">
        <f>K5</f>
        <v>0</v>
      </c>
      <c r="K476" s="39">
        <f t="shared" si="34"/>
        <v>1327.7224272576</v>
      </c>
      <c r="L476" s="289">
        <f t="shared" si="31"/>
        <v>2655.4448545151999</v>
      </c>
      <c r="M476" s="149" t="s">
        <v>521</v>
      </c>
      <c r="N476" s="279">
        <f t="shared" si="33"/>
        <v>2522.67261178944</v>
      </c>
      <c r="O476" s="63"/>
    </row>
    <row r="477" spans="1:15" s="3" customFormat="1" ht="12.75">
      <c r="A477" s="586"/>
      <c r="B477" s="73" t="s">
        <v>437</v>
      </c>
      <c r="C477" s="66" t="s">
        <v>437</v>
      </c>
      <c r="D477" s="60" t="s">
        <v>5</v>
      </c>
      <c r="E477" s="67">
        <v>500</v>
      </c>
      <c r="F477" s="67">
        <v>60</v>
      </c>
      <c r="G477" s="68">
        <v>14.15</v>
      </c>
      <c r="H477" s="64">
        <v>1.5</v>
      </c>
      <c r="I477" s="77">
        <v>1558.2180484992002</v>
      </c>
      <c r="J477" s="76">
        <f>K5</f>
        <v>0</v>
      </c>
      <c r="K477" s="39">
        <f t="shared" si="34"/>
        <v>1558.2180484992002</v>
      </c>
      <c r="L477" s="289">
        <f t="shared" si="31"/>
        <v>3116.4360969984004</v>
      </c>
      <c r="M477" s="149" t="s">
        <v>521</v>
      </c>
      <c r="N477" s="279">
        <f t="shared" si="33"/>
        <v>2960.6142921484802</v>
      </c>
      <c r="O477" s="63"/>
    </row>
    <row r="478" spans="1:15" s="3" customFormat="1" ht="12.75">
      <c r="A478" s="586"/>
      <c r="B478" s="73" t="s">
        <v>438</v>
      </c>
      <c r="C478" s="66" t="s">
        <v>438</v>
      </c>
      <c r="D478" s="60" t="s">
        <v>5</v>
      </c>
      <c r="E478" s="67">
        <v>500</v>
      </c>
      <c r="F478" s="67">
        <v>70</v>
      </c>
      <c r="G478" s="68">
        <v>6.36</v>
      </c>
      <c r="H478" s="64">
        <v>1</v>
      </c>
      <c r="I478" s="77">
        <v>1187.4908255231999</v>
      </c>
      <c r="J478" s="76">
        <f>K5</f>
        <v>0</v>
      </c>
      <c r="K478" s="39">
        <f t="shared" si="34"/>
        <v>1187.4908255231999</v>
      </c>
      <c r="L478" s="289">
        <f t="shared" si="31"/>
        <v>2374.9816510463997</v>
      </c>
      <c r="M478" s="149">
        <f t="shared" si="32"/>
        <v>5937.4541276159998</v>
      </c>
      <c r="N478" s="279">
        <f t="shared" si="33"/>
        <v>2256.2325684940797</v>
      </c>
      <c r="O478" s="63"/>
    </row>
    <row r="479" spans="1:15" s="3" customFormat="1" ht="12.75">
      <c r="A479" s="586"/>
      <c r="B479" s="73" t="s">
        <v>439</v>
      </c>
      <c r="C479" s="66" t="s">
        <v>439</v>
      </c>
      <c r="D479" s="60" t="s">
        <v>5</v>
      </c>
      <c r="E479" s="67">
        <v>500</v>
      </c>
      <c r="F479" s="67">
        <v>70</v>
      </c>
      <c r="G479" s="68">
        <v>7.62</v>
      </c>
      <c r="H479" s="64">
        <v>1.2</v>
      </c>
      <c r="I479" s="77">
        <v>1351.9002896255997</v>
      </c>
      <c r="J479" s="76">
        <f>K5</f>
        <v>0</v>
      </c>
      <c r="K479" s="39">
        <f t="shared" si="34"/>
        <v>1351.9002896255997</v>
      </c>
      <c r="L479" s="289">
        <f t="shared" si="31"/>
        <v>2703.8005792511995</v>
      </c>
      <c r="M479" s="149" t="s">
        <v>521</v>
      </c>
      <c r="N479" s="279">
        <f t="shared" si="33"/>
        <v>2568.6105502886394</v>
      </c>
      <c r="O479" s="63"/>
    </row>
    <row r="480" spans="1:15" s="3" customFormat="1" ht="12.75">
      <c r="A480" s="586"/>
      <c r="B480" s="73" t="s">
        <v>440</v>
      </c>
      <c r="C480" s="66" t="s">
        <v>440</v>
      </c>
      <c r="D480" s="60" t="s">
        <v>5</v>
      </c>
      <c r="E480" s="67">
        <v>500</v>
      </c>
      <c r="F480" s="67">
        <v>70</v>
      </c>
      <c r="G480" s="68">
        <v>9.5250000000000004</v>
      </c>
      <c r="H480" s="64">
        <v>1.5</v>
      </c>
      <c r="I480" s="77">
        <v>1595.2907707968</v>
      </c>
      <c r="J480" s="76">
        <f>K5</f>
        <v>0</v>
      </c>
      <c r="K480" s="39">
        <f t="shared" si="34"/>
        <v>1595.2907707968</v>
      </c>
      <c r="L480" s="289">
        <f t="shared" si="31"/>
        <v>3190.5815415935999</v>
      </c>
      <c r="M480" s="149" t="s">
        <v>521</v>
      </c>
      <c r="N480" s="279">
        <f t="shared" si="33"/>
        <v>3031.0524645139199</v>
      </c>
      <c r="O480" s="63"/>
    </row>
    <row r="481" spans="1:15" s="3" customFormat="1" ht="12.75">
      <c r="A481" s="586"/>
      <c r="B481" s="73" t="s">
        <v>441</v>
      </c>
      <c r="C481" s="66" t="s">
        <v>441</v>
      </c>
      <c r="D481" s="60" t="s">
        <v>5</v>
      </c>
      <c r="E481" s="67">
        <v>500</v>
      </c>
      <c r="F481" s="67">
        <v>80</v>
      </c>
      <c r="G481" s="68">
        <v>9.81</v>
      </c>
      <c r="H481" s="64">
        <v>1</v>
      </c>
      <c r="I481" s="77">
        <v>1210.0568304000001</v>
      </c>
      <c r="J481" s="76">
        <f>K5</f>
        <v>0</v>
      </c>
      <c r="K481" s="39">
        <f t="shared" si="34"/>
        <v>1210.0568304000001</v>
      </c>
      <c r="L481" s="289">
        <f t="shared" si="31"/>
        <v>2420.1136608000002</v>
      </c>
      <c r="M481" s="149">
        <f t="shared" si="32"/>
        <v>6050.2841520000002</v>
      </c>
      <c r="N481" s="279">
        <f t="shared" si="33"/>
        <v>2299.1079777600003</v>
      </c>
      <c r="O481" s="63"/>
    </row>
    <row r="482" spans="1:15" s="3" customFormat="1" ht="12.75">
      <c r="A482" s="586"/>
      <c r="B482" s="73" t="s">
        <v>442</v>
      </c>
      <c r="C482" s="66" t="s">
        <v>442</v>
      </c>
      <c r="D482" s="60" t="s">
        <v>5</v>
      </c>
      <c r="E482" s="67">
        <v>500</v>
      </c>
      <c r="F482" s="67">
        <v>80</v>
      </c>
      <c r="G482" s="68">
        <v>11.78</v>
      </c>
      <c r="H482" s="64">
        <v>1.2</v>
      </c>
      <c r="I482" s="77">
        <v>1380.9137244671997</v>
      </c>
      <c r="J482" s="76">
        <f>K5</f>
        <v>0</v>
      </c>
      <c r="K482" s="39">
        <f t="shared" si="34"/>
        <v>1380.9137244671997</v>
      </c>
      <c r="L482" s="289">
        <f t="shared" si="31"/>
        <v>2761.8274489343994</v>
      </c>
      <c r="M482" s="149" t="s">
        <v>521</v>
      </c>
      <c r="N482" s="279">
        <f t="shared" si="33"/>
        <v>2623.7360764876794</v>
      </c>
      <c r="O482" s="63"/>
    </row>
    <row r="483" spans="1:15" s="3" customFormat="1" ht="12.75">
      <c r="A483" s="586"/>
      <c r="B483" s="73" t="s">
        <v>443</v>
      </c>
      <c r="C483" s="66" t="s">
        <v>443</v>
      </c>
      <c r="D483" s="60" t="s">
        <v>5</v>
      </c>
      <c r="E483" s="67">
        <v>500</v>
      </c>
      <c r="F483" s="67">
        <v>80</v>
      </c>
      <c r="G483" s="68">
        <v>14.725</v>
      </c>
      <c r="H483" s="64">
        <v>1.5</v>
      </c>
      <c r="I483" s="77">
        <v>1629.1397781119999</v>
      </c>
      <c r="J483" s="76">
        <f>K5</f>
        <v>0</v>
      </c>
      <c r="K483" s="39">
        <f t="shared" si="34"/>
        <v>1629.1397781119999</v>
      </c>
      <c r="L483" s="289">
        <f t="shared" si="31"/>
        <v>3258.2795562239999</v>
      </c>
      <c r="M483" s="149" t="s">
        <v>521</v>
      </c>
      <c r="N483" s="279">
        <f t="shared" si="33"/>
        <v>3095.3655784127996</v>
      </c>
      <c r="O483" s="63"/>
    </row>
    <row r="484" spans="1:15" s="3" customFormat="1" ht="12.75">
      <c r="A484" s="586"/>
      <c r="B484" s="73" t="s">
        <v>444</v>
      </c>
      <c r="C484" s="66" t="s">
        <v>444</v>
      </c>
      <c r="D484" s="60" t="s">
        <v>5</v>
      </c>
      <c r="E484" s="67">
        <v>600</v>
      </c>
      <c r="F484" s="67">
        <v>100</v>
      </c>
      <c r="G484" s="68">
        <v>12.13</v>
      </c>
      <c r="H484" s="64">
        <v>1</v>
      </c>
      <c r="I484" s="77">
        <v>1358.3477195903997</v>
      </c>
      <c r="J484" s="76">
        <f>K5</f>
        <v>0</v>
      </c>
      <c r="K484" s="39">
        <f t="shared" si="34"/>
        <v>1358.3477195903997</v>
      </c>
      <c r="L484" s="289">
        <f t="shared" si="31"/>
        <v>2716.6954391807994</v>
      </c>
      <c r="M484" s="149">
        <f t="shared" si="32"/>
        <v>6791.7385979519986</v>
      </c>
      <c r="N484" s="279">
        <f t="shared" si="33"/>
        <v>2580.8606672217593</v>
      </c>
      <c r="O484" s="63"/>
    </row>
    <row r="485" spans="1:15" s="3" customFormat="1" ht="12.75">
      <c r="A485" s="586"/>
      <c r="B485" s="73" t="s">
        <v>445</v>
      </c>
      <c r="C485" s="66" t="s">
        <v>445</v>
      </c>
      <c r="D485" s="60" t="s">
        <v>5</v>
      </c>
      <c r="E485" s="67">
        <v>600</v>
      </c>
      <c r="F485" s="67">
        <v>100</v>
      </c>
      <c r="G485" s="68">
        <v>14.55</v>
      </c>
      <c r="H485" s="64">
        <v>1.2</v>
      </c>
      <c r="I485" s="77">
        <v>1490.5200338687998</v>
      </c>
      <c r="J485" s="76">
        <f>K5</f>
        <v>0</v>
      </c>
      <c r="K485" s="39">
        <f t="shared" si="34"/>
        <v>1490.5200338687998</v>
      </c>
      <c r="L485" s="289">
        <f t="shared" si="31"/>
        <v>2981.0400677375997</v>
      </c>
      <c r="M485" s="149" t="s">
        <v>521</v>
      </c>
      <c r="N485" s="279">
        <f t="shared" si="33"/>
        <v>2831.9880643507195</v>
      </c>
      <c r="O485" s="63"/>
    </row>
    <row r="486" spans="1:15" s="3" customFormat="1" ht="12.75">
      <c r="A486" s="586"/>
      <c r="B486" s="73" t="s">
        <v>446</v>
      </c>
      <c r="C486" s="66" t="s">
        <v>446</v>
      </c>
      <c r="D486" s="60" t="s">
        <v>5</v>
      </c>
      <c r="E486" s="67">
        <v>600</v>
      </c>
      <c r="F486" s="67">
        <v>100</v>
      </c>
      <c r="G486" s="68">
        <v>18.1875</v>
      </c>
      <c r="H486" s="64">
        <v>1.5</v>
      </c>
      <c r="I486" s="77">
        <v>1861.2472568447999</v>
      </c>
      <c r="J486" s="76">
        <f>K5</f>
        <v>0</v>
      </c>
      <c r="K486" s="39">
        <f t="shared" si="34"/>
        <v>1861.2472568447999</v>
      </c>
      <c r="L486" s="289">
        <f t="shared" si="31"/>
        <v>3722.4945136895999</v>
      </c>
      <c r="M486" s="149" t="s">
        <v>521</v>
      </c>
      <c r="N486" s="279">
        <f t="shared" si="33"/>
        <v>3536.3697880051195</v>
      </c>
      <c r="O486" s="63"/>
    </row>
    <row r="487" spans="1:15" s="3" customFormat="1" ht="12.75">
      <c r="A487" s="586"/>
      <c r="B487" s="73" t="s">
        <v>447</v>
      </c>
      <c r="C487" s="66" t="s">
        <v>447</v>
      </c>
      <c r="D487" s="60" t="s">
        <v>5</v>
      </c>
      <c r="E487" s="67">
        <v>600</v>
      </c>
      <c r="F487" s="67">
        <v>150</v>
      </c>
      <c r="G487" s="68">
        <v>13.06</v>
      </c>
      <c r="H487" s="64">
        <v>1</v>
      </c>
      <c r="I487" s="77">
        <v>1477.6251739392001</v>
      </c>
      <c r="J487" s="76">
        <f>K5</f>
        <v>0</v>
      </c>
      <c r="K487" s="39">
        <f t="shared" si="34"/>
        <v>1477.6251739392001</v>
      </c>
      <c r="L487" s="289">
        <f t="shared" si="31"/>
        <v>2955.2503478784001</v>
      </c>
      <c r="M487" s="149">
        <f t="shared" si="32"/>
        <v>7388.1258696960003</v>
      </c>
      <c r="N487" s="279">
        <f t="shared" si="33"/>
        <v>2807.4878304844801</v>
      </c>
      <c r="O487" s="63"/>
    </row>
    <row r="488" spans="1:15" s="3" customFormat="1" ht="12.75">
      <c r="A488" s="586"/>
      <c r="B488" s="73" t="s">
        <v>448</v>
      </c>
      <c r="C488" s="66" t="s">
        <v>448</v>
      </c>
      <c r="D488" s="60" t="s">
        <v>5</v>
      </c>
      <c r="E488" s="67">
        <v>600</v>
      </c>
      <c r="F488" s="67">
        <v>150</v>
      </c>
      <c r="G488" s="68">
        <v>15.67</v>
      </c>
      <c r="H488" s="64">
        <v>1.2</v>
      </c>
      <c r="I488" s="77">
        <v>1672.6599303743999</v>
      </c>
      <c r="J488" s="76">
        <f>K5</f>
        <v>0</v>
      </c>
      <c r="K488" s="39">
        <f t="shared" si="34"/>
        <v>1672.6599303743999</v>
      </c>
      <c r="L488" s="289">
        <f t="shared" si="31"/>
        <v>3345.3198607487998</v>
      </c>
      <c r="M488" s="149" t="s">
        <v>521</v>
      </c>
      <c r="N488" s="279">
        <f t="shared" si="33"/>
        <v>3178.0538677113595</v>
      </c>
      <c r="O488" s="63"/>
    </row>
    <row r="489" spans="1:15" s="3" customFormat="1" ht="12.75">
      <c r="A489" s="586"/>
      <c r="B489" s="73" t="s">
        <v>449</v>
      </c>
      <c r="C489" s="66" t="s">
        <v>449</v>
      </c>
      <c r="D489" s="60" t="s">
        <v>5</v>
      </c>
      <c r="E489" s="67">
        <v>600</v>
      </c>
      <c r="F489" s="67">
        <v>150</v>
      </c>
      <c r="G489" s="68">
        <v>19.587499999999999</v>
      </c>
      <c r="H489" s="64">
        <v>1.5</v>
      </c>
      <c r="I489" s="77">
        <v>2048.222725824</v>
      </c>
      <c r="J489" s="76">
        <f>K5</f>
        <v>0</v>
      </c>
      <c r="K489" s="39">
        <f t="shared" si="34"/>
        <v>2048.222725824</v>
      </c>
      <c r="L489" s="289">
        <f t="shared" si="31"/>
        <v>4096.445451648</v>
      </c>
      <c r="M489" s="149" t="s">
        <v>521</v>
      </c>
      <c r="N489" s="279">
        <f t="shared" si="33"/>
        <v>3891.6231790655997</v>
      </c>
      <c r="O489" s="63"/>
    </row>
    <row r="490" spans="1:15" s="3" customFormat="1" ht="12.75">
      <c r="A490" s="586"/>
      <c r="B490" s="73" t="s">
        <v>450</v>
      </c>
      <c r="C490" s="66" t="s">
        <v>450</v>
      </c>
      <c r="D490" s="60" t="s">
        <v>5</v>
      </c>
      <c r="E490" s="67">
        <v>600</v>
      </c>
      <c r="F490" s="67">
        <v>200</v>
      </c>
      <c r="G490" s="68">
        <v>14</v>
      </c>
      <c r="H490" s="64">
        <v>1</v>
      </c>
      <c r="I490" s="77">
        <v>1474.4014589567996</v>
      </c>
      <c r="J490" s="76">
        <f>K5</f>
        <v>0</v>
      </c>
      <c r="K490" s="39">
        <f t="shared" si="34"/>
        <v>1474.4014589567996</v>
      </c>
      <c r="L490" s="289">
        <f t="shared" si="31"/>
        <v>2948.8029179135992</v>
      </c>
      <c r="M490" s="149">
        <f t="shared" si="32"/>
        <v>7372.0072947839981</v>
      </c>
      <c r="N490" s="279">
        <f t="shared" si="33"/>
        <v>2801.3627720179193</v>
      </c>
      <c r="O490" s="63"/>
    </row>
    <row r="491" spans="1:15" s="3" customFormat="1" ht="12.75">
      <c r="A491" s="586"/>
      <c r="B491" s="73" t="s">
        <v>451</v>
      </c>
      <c r="C491" s="66" t="s">
        <v>451</v>
      </c>
      <c r="D491" s="60" t="s">
        <v>5</v>
      </c>
      <c r="E491" s="67">
        <v>600</v>
      </c>
      <c r="F491" s="67">
        <v>200</v>
      </c>
      <c r="G491" s="68">
        <v>16.8</v>
      </c>
      <c r="H491" s="64">
        <v>1.2</v>
      </c>
      <c r="I491" s="77">
        <v>1700.0615077247999</v>
      </c>
      <c r="J491" s="76">
        <f>K5</f>
        <v>0</v>
      </c>
      <c r="K491" s="39">
        <f t="shared" si="34"/>
        <v>1700.0615077247999</v>
      </c>
      <c r="L491" s="289">
        <f t="shared" si="31"/>
        <v>3400.1230154495997</v>
      </c>
      <c r="M491" s="149" t="s">
        <v>521</v>
      </c>
      <c r="N491" s="279">
        <f t="shared" si="33"/>
        <v>3230.1168646771198</v>
      </c>
      <c r="O491" s="63"/>
    </row>
    <row r="492" spans="1:15" s="3" customFormat="1" ht="12.75">
      <c r="A492" s="586"/>
      <c r="B492" s="73" t="s">
        <v>452</v>
      </c>
      <c r="C492" s="66" t="s">
        <v>452</v>
      </c>
      <c r="D492" s="60" t="s">
        <v>5</v>
      </c>
      <c r="E492" s="67">
        <v>600</v>
      </c>
      <c r="F492" s="67">
        <v>200</v>
      </c>
      <c r="G492" s="68">
        <v>21</v>
      </c>
      <c r="H492" s="64">
        <v>1.5</v>
      </c>
      <c r="I492" s="77">
        <v>2099.8021655424</v>
      </c>
      <c r="J492" s="76">
        <f>K5</f>
        <v>0</v>
      </c>
      <c r="K492" s="39">
        <f t="shared" si="34"/>
        <v>2099.8021655424</v>
      </c>
      <c r="L492" s="289">
        <f t="shared" si="31"/>
        <v>4199.6043310847999</v>
      </c>
      <c r="M492" s="149" t="s">
        <v>521</v>
      </c>
      <c r="N492" s="279">
        <f t="shared" si="33"/>
        <v>3989.6241145305598</v>
      </c>
      <c r="O492" s="63"/>
    </row>
    <row r="493" spans="1:15" s="3" customFormat="1" ht="12.75">
      <c r="A493" s="586"/>
      <c r="B493" s="73" t="s">
        <v>453</v>
      </c>
      <c r="C493" s="66" t="s">
        <v>453</v>
      </c>
      <c r="D493" s="60" t="s">
        <v>5</v>
      </c>
      <c r="E493" s="67">
        <v>600</v>
      </c>
      <c r="F493" s="67">
        <v>50</v>
      </c>
      <c r="G493" s="68">
        <v>11.19</v>
      </c>
      <c r="H493" s="64">
        <v>1</v>
      </c>
      <c r="I493" s="77">
        <v>1247.1295526975998</v>
      </c>
      <c r="J493" s="76">
        <f>K5</f>
        <v>0</v>
      </c>
      <c r="K493" s="39">
        <f t="shared" si="34"/>
        <v>1247.1295526975998</v>
      </c>
      <c r="L493" s="289">
        <f t="shared" si="31"/>
        <v>2494.2591053951996</v>
      </c>
      <c r="M493" s="149">
        <f t="shared" si="32"/>
        <v>6235.6477634879993</v>
      </c>
      <c r="N493" s="279">
        <f t="shared" si="33"/>
        <v>2369.5461501254395</v>
      </c>
      <c r="O493" s="63"/>
    </row>
    <row r="494" spans="1:15" s="3" customFormat="1" ht="12.75">
      <c r="A494" s="586"/>
      <c r="B494" s="73" t="s">
        <v>454</v>
      </c>
      <c r="C494" s="66" t="s">
        <v>454</v>
      </c>
      <c r="D494" s="60" t="s">
        <v>5</v>
      </c>
      <c r="E494" s="67">
        <v>600</v>
      </c>
      <c r="F494" s="67">
        <v>50</v>
      </c>
      <c r="G494" s="68">
        <v>13.42</v>
      </c>
      <c r="H494" s="64">
        <v>1.2</v>
      </c>
      <c r="I494" s="77">
        <v>1319.6631398016</v>
      </c>
      <c r="J494" s="76">
        <f>K5</f>
        <v>0</v>
      </c>
      <c r="K494" s="39">
        <f t="shared" si="34"/>
        <v>1319.6631398016</v>
      </c>
      <c r="L494" s="289">
        <f t="shared" si="31"/>
        <v>2639.3262796032</v>
      </c>
      <c r="M494" s="149" t="s">
        <v>521</v>
      </c>
      <c r="N494" s="279">
        <f t="shared" si="33"/>
        <v>2507.3599656230399</v>
      </c>
      <c r="O494" s="63"/>
    </row>
    <row r="495" spans="1:15" s="3" customFormat="1" ht="12.75">
      <c r="A495" s="586"/>
      <c r="B495" s="73" t="s">
        <v>455</v>
      </c>
      <c r="C495" s="66" t="s">
        <v>455</v>
      </c>
      <c r="D495" s="60" t="s">
        <v>5</v>
      </c>
      <c r="E495" s="67">
        <v>600</v>
      </c>
      <c r="F495" s="67">
        <v>50</v>
      </c>
      <c r="G495" s="68">
        <v>16.774999999999999</v>
      </c>
      <c r="H495" s="64">
        <v>1.5</v>
      </c>
      <c r="I495" s="77">
        <v>1643.6464955327999</v>
      </c>
      <c r="J495" s="76">
        <f>K5</f>
        <v>0</v>
      </c>
      <c r="K495" s="39">
        <f t="shared" si="34"/>
        <v>1643.6464955327999</v>
      </c>
      <c r="L495" s="289">
        <f t="shared" si="31"/>
        <v>3287.2929910655998</v>
      </c>
      <c r="M495" s="149" t="s">
        <v>521</v>
      </c>
      <c r="N495" s="279">
        <f t="shared" si="33"/>
        <v>3122.9283415123195</v>
      </c>
      <c r="O495" s="63"/>
    </row>
    <row r="496" spans="1:15" s="3" customFormat="1" ht="12.75">
      <c r="A496" s="586"/>
      <c r="B496" s="73" t="s">
        <v>456</v>
      </c>
      <c r="C496" s="66" t="s">
        <v>456</v>
      </c>
      <c r="D496" s="60" t="s">
        <v>5</v>
      </c>
      <c r="E496" s="67">
        <v>600</v>
      </c>
      <c r="F496" s="67">
        <v>60</v>
      </c>
      <c r="G496" s="68">
        <v>11.3</v>
      </c>
      <c r="H496" s="64">
        <v>1</v>
      </c>
      <c r="I496" s="77">
        <v>1269.6955575744</v>
      </c>
      <c r="J496" s="76">
        <f>K5</f>
        <v>0</v>
      </c>
      <c r="K496" s="39">
        <f t="shared" si="34"/>
        <v>1269.6955575744</v>
      </c>
      <c r="L496" s="289">
        <f t="shared" si="31"/>
        <v>2539.3911151488001</v>
      </c>
      <c r="M496" s="149">
        <f t="shared" si="32"/>
        <v>6348.4777878719997</v>
      </c>
      <c r="N496" s="279">
        <f t="shared" si="33"/>
        <v>2412.42155939136</v>
      </c>
      <c r="O496" s="63"/>
    </row>
    <row r="497" spans="1:15" s="3" customFormat="1" ht="12.75">
      <c r="A497" s="586"/>
      <c r="B497" s="73" t="s">
        <v>457</v>
      </c>
      <c r="C497" s="66" t="s">
        <v>457</v>
      </c>
      <c r="D497" s="60" t="s">
        <v>5</v>
      </c>
      <c r="E497" s="67">
        <v>600</v>
      </c>
      <c r="F497" s="67">
        <v>60</v>
      </c>
      <c r="G497" s="68">
        <v>13.55</v>
      </c>
      <c r="H497" s="64">
        <v>1.2</v>
      </c>
      <c r="I497" s="77">
        <v>1353.5121471168</v>
      </c>
      <c r="J497" s="76">
        <f>K5</f>
        <v>0</v>
      </c>
      <c r="K497" s="39">
        <f t="shared" si="34"/>
        <v>1353.5121471168</v>
      </c>
      <c r="L497" s="289">
        <f t="shared" si="31"/>
        <v>2707.0242942335999</v>
      </c>
      <c r="M497" s="149" t="s">
        <v>521</v>
      </c>
      <c r="N497" s="279">
        <f t="shared" si="33"/>
        <v>2571.6730795219196</v>
      </c>
      <c r="O497" s="63"/>
    </row>
    <row r="498" spans="1:15" s="3" customFormat="1" ht="12.75">
      <c r="A498" s="586"/>
      <c r="B498" s="73" t="s">
        <v>458</v>
      </c>
      <c r="C498" s="66" t="s">
        <v>458</v>
      </c>
      <c r="D498" s="60" t="s">
        <v>5</v>
      </c>
      <c r="E498" s="67">
        <v>600</v>
      </c>
      <c r="F498" s="67">
        <v>60</v>
      </c>
      <c r="G498" s="68">
        <v>16.9375</v>
      </c>
      <c r="H498" s="64">
        <v>1.5</v>
      </c>
      <c r="I498" s="77">
        <v>1724.2393700928001</v>
      </c>
      <c r="J498" s="76">
        <f>K5</f>
        <v>0</v>
      </c>
      <c r="K498" s="39">
        <f t="shared" si="34"/>
        <v>1724.2393700928001</v>
      </c>
      <c r="L498" s="289">
        <f t="shared" si="31"/>
        <v>3448.4787401856001</v>
      </c>
      <c r="M498" s="149" t="s">
        <v>521</v>
      </c>
      <c r="N498" s="279">
        <f t="shared" si="33"/>
        <v>3276.0548031763201</v>
      </c>
      <c r="O498" s="63"/>
    </row>
    <row r="499" spans="1:15" s="3" customFormat="1" ht="12.75">
      <c r="A499" s="586"/>
      <c r="B499" s="73" t="s">
        <v>459</v>
      </c>
      <c r="C499" s="66" t="s">
        <v>459</v>
      </c>
      <c r="D499" s="60" t="s">
        <v>5</v>
      </c>
      <c r="E499" s="67">
        <v>600</v>
      </c>
      <c r="F499" s="67">
        <v>70</v>
      </c>
      <c r="G499" s="68">
        <v>7.91</v>
      </c>
      <c r="H499" s="64">
        <v>1</v>
      </c>
      <c r="I499" s="77">
        <v>1292.2615624511998</v>
      </c>
      <c r="J499" s="76">
        <f>K5</f>
        <v>0</v>
      </c>
      <c r="K499" s="39">
        <f t="shared" si="34"/>
        <v>1292.2615624511998</v>
      </c>
      <c r="L499" s="289">
        <f t="shared" si="31"/>
        <v>2584.5231249023996</v>
      </c>
      <c r="M499" s="149">
        <f t="shared" si="32"/>
        <v>6461.3078122559991</v>
      </c>
      <c r="N499" s="279">
        <f t="shared" si="33"/>
        <v>2455.2969686572796</v>
      </c>
      <c r="O499" s="63"/>
    </row>
    <row r="500" spans="1:15" s="3" customFormat="1" ht="12.75">
      <c r="A500" s="586"/>
      <c r="B500" s="73" t="s">
        <v>460</v>
      </c>
      <c r="C500" s="66" t="s">
        <v>460</v>
      </c>
      <c r="D500" s="60" t="s">
        <v>5</v>
      </c>
      <c r="E500" s="67">
        <v>600</v>
      </c>
      <c r="F500" s="67">
        <v>70</v>
      </c>
      <c r="G500" s="68">
        <v>9.4700000000000006</v>
      </c>
      <c r="H500" s="64">
        <v>1.2</v>
      </c>
      <c r="I500" s="77">
        <v>1387.3611544319999</v>
      </c>
      <c r="J500" s="76">
        <f>K5</f>
        <v>0</v>
      </c>
      <c r="K500" s="39">
        <f t="shared" si="34"/>
        <v>1387.3611544319999</v>
      </c>
      <c r="L500" s="289">
        <f t="shared" si="31"/>
        <v>2774.7223088639998</v>
      </c>
      <c r="M500" s="149" t="s">
        <v>521</v>
      </c>
      <c r="N500" s="279">
        <f t="shared" si="33"/>
        <v>2635.9861934207997</v>
      </c>
      <c r="O500" s="63"/>
    </row>
    <row r="501" spans="1:15" s="3" customFormat="1" ht="12.75">
      <c r="A501" s="586"/>
      <c r="B501" s="73" t="s">
        <v>461</v>
      </c>
      <c r="C501" s="66" t="s">
        <v>461</v>
      </c>
      <c r="D501" s="60" t="s">
        <v>5</v>
      </c>
      <c r="E501" s="67">
        <v>600</v>
      </c>
      <c r="F501" s="67">
        <v>70</v>
      </c>
      <c r="G501" s="68">
        <v>11.8375</v>
      </c>
      <c r="H501" s="64">
        <v>1.5</v>
      </c>
      <c r="I501" s="77">
        <v>1756.4765199167998</v>
      </c>
      <c r="J501" s="76">
        <f>K5</f>
        <v>0</v>
      </c>
      <c r="K501" s="39">
        <f t="shared" si="34"/>
        <v>1756.4765199167998</v>
      </c>
      <c r="L501" s="289">
        <f t="shared" si="31"/>
        <v>3512.9530398335996</v>
      </c>
      <c r="M501" s="149" t="s">
        <v>521</v>
      </c>
      <c r="N501" s="279">
        <f t="shared" si="33"/>
        <v>3337.3053878419196</v>
      </c>
      <c r="O501" s="63"/>
    </row>
    <row r="502" spans="1:15" s="3" customFormat="1" ht="12.75">
      <c r="A502" s="586"/>
      <c r="B502" s="73" t="s">
        <v>462</v>
      </c>
      <c r="C502" s="66" t="s">
        <v>462</v>
      </c>
      <c r="D502" s="60" t="s">
        <v>5</v>
      </c>
      <c r="E502" s="67">
        <v>600</v>
      </c>
      <c r="F502" s="67">
        <v>80</v>
      </c>
      <c r="G502" s="68">
        <v>11.74</v>
      </c>
      <c r="H502" s="64">
        <v>1</v>
      </c>
      <c r="I502" s="77">
        <v>1313.2157098367998</v>
      </c>
      <c r="J502" s="76">
        <f>K5</f>
        <v>0</v>
      </c>
      <c r="K502" s="39">
        <f t="shared" si="34"/>
        <v>1313.2157098367998</v>
      </c>
      <c r="L502" s="289">
        <f t="shared" si="31"/>
        <v>2626.4314196735995</v>
      </c>
      <c r="M502" s="149">
        <f t="shared" si="32"/>
        <v>6566.0785491839988</v>
      </c>
      <c r="N502" s="279">
        <f t="shared" si="33"/>
        <v>2495.1098486899195</v>
      </c>
      <c r="O502" s="63"/>
    </row>
    <row r="503" spans="1:15" s="3" customFormat="1" ht="12.75">
      <c r="A503" s="586"/>
      <c r="B503" s="73" t="s">
        <v>463</v>
      </c>
      <c r="C503" s="66" t="s">
        <v>463</v>
      </c>
      <c r="D503" s="60" t="s">
        <v>5</v>
      </c>
      <c r="E503" s="67">
        <v>600</v>
      </c>
      <c r="F503" s="67">
        <v>80</v>
      </c>
      <c r="G503" s="68">
        <v>14.09</v>
      </c>
      <c r="H503" s="64">
        <v>1.2</v>
      </c>
      <c r="I503" s="77">
        <v>1421.2101617471999</v>
      </c>
      <c r="J503" s="76">
        <f>K5</f>
        <v>0</v>
      </c>
      <c r="K503" s="39">
        <f t="shared" si="34"/>
        <v>1421.2101617471999</v>
      </c>
      <c r="L503" s="289">
        <f t="shared" si="31"/>
        <v>2842.4203234943998</v>
      </c>
      <c r="M503" s="149" t="s">
        <v>521</v>
      </c>
      <c r="N503" s="279">
        <f t="shared" si="33"/>
        <v>2700.2993073196799</v>
      </c>
      <c r="O503" s="63"/>
    </row>
    <row r="504" spans="1:15" s="3" customFormat="1" ht="12.75">
      <c r="A504" s="586"/>
      <c r="B504" s="73" t="s">
        <v>464</v>
      </c>
      <c r="C504" s="66" t="s">
        <v>464</v>
      </c>
      <c r="D504" s="60" t="s">
        <v>5</v>
      </c>
      <c r="E504" s="67">
        <v>600</v>
      </c>
      <c r="F504" s="67">
        <v>80</v>
      </c>
      <c r="G504" s="68">
        <v>17.612500000000001</v>
      </c>
      <c r="H504" s="64">
        <v>1.5</v>
      </c>
      <c r="I504" s="77">
        <v>1790.325527232</v>
      </c>
      <c r="J504" s="76">
        <f>K5</f>
        <v>0</v>
      </c>
      <c r="K504" s="39">
        <f t="shared" si="34"/>
        <v>1790.325527232</v>
      </c>
      <c r="L504" s="289">
        <f t="shared" si="31"/>
        <v>3580.651054464</v>
      </c>
      <c r="M504" s="149" t="s">
        <v>521</v>
      </c>
      <c r="N504" s="279">
        <f t="shared" si="33"/>
        <v>3401.6185017407997</v>
      </c>
      <c r="O504" s="63"/>
    </row>
    <row r="505" spans="1:15" s="3" customFormat="1" ht="36" customHeight="1">
      <c r="A505" s="2"/>
      <c r="B505" s="6"/>
      <c r="C505" s="1045" t="s">
        <v>2053</v>
      </c>
      <c r="D505" s="1045"/>
      <c r="E505" s="1045"/>
      <c r="F505" s="1045"/>
      <c r="G505" s="1045"/>
      <c r="H505" s="1045"/>
      <c r="I505" s="1045"/>
      <c r="J505" s="1045"/>
      <c r="K505" s="1045"/>
      <c r="L505" s="1045"/>
      <c r="M505" s="1045"/>
      <c r="N505" s="1045"/>
      <c r="O505" s="1045"/>
    </row>
    <row r="506" spans="1:15" s="3" customFormat="1" ht="12.75">
      <c r="A506" s="586"/>
      <c r="B506" s="71" t="s">
        <v>130</v>
      </c>
      <c r="C506" s="59" t="s">
        <v>2217</v>
      </c>
      <c r="D506" s="60" t="s">
        <v>5</v>
      </c>
      <c r="E506" s="61">
        <v>50</v>
      </c>
      <c r="F506" s="61">
        <v>50</v>
      </c>
      <c r="G506" s="62">
        <v>0.79</v>
      </c>
      <c r="H506" s="61">
        <v>0.7</v>
      </c>
      <c r="I506" s="77">
        <v>710.81126511999992</v>
      </c>
      <c r="J506" s="76">
        <f>K5</f>
        <v>0</v>
      </c>
      <c r="K506" s="39">
        <f t="shared" si="34"/>
        <v>710.81126511999992</v>
      </c>
      <c r="L506" s="289" t="s">
        <v>521</v>
      </c>
      <c r="M506" s="149">
        <f t="shared" si="32"/>
        <v>3554.0563255999996</v>
      </c>
      <c r="N506" s="279">
        <f t="shared" si="33"/>
        <v>1350.5414037279998</v>
      </c>
      <c r="O506" s="63"/>
    </row>
    <row r="507" spans="1:15" s="3" customFormat="1" ht="12.75">
      <c r="A507" s="586"/>
      <c r="B507" s="71" t="s">
        <v>2054</v>
      </c>
      <c r="C507" s="59" t="s">
        <v>2054</v>
      </c>
      <c r="D507" s="60" t="s">
        <v>5</v>
      </c>
      <c r="E507" s="61">
        <v>50</v>
      </c>
      <c r="F507" s="61">
        <v>50</v>
      </c>
      <c r="G507" s="62">
        <v>1.1299999999999999</v>
      </c>
      <c r="H507" s="61">
        <v>1</v>
      </c>
      <c r="I507" s="77">
        <v>806.95715056000017</v>
      </c>
      <c r="J507" s="76">
        <f>K5</f>
        <v>0</v>
      </c>
      <c r="K507" s="39">
        <f t="shared" si="34"/>
        <v>806.95715056000017</v>
      </c>
      <c r="L507" s="289">
        <f t="shared" ref="L507:L570" si="35">K507*2</f>
        <v>1613.9143011200003</v>
      </c>
      <c r="M507" s="149">
        <f t="shared" si="32"/>
        <v>4034.7857528000009</v>
      </c>
      <c r="N507" s="279">
        <f t="shared" si="33"/>
        <v>1533.2185860640002</v>
      </c>
      <c r="O507" s="63"/>
    </row>
    <row r="508" spans="1:15" s="3" customFormat="1" ht="12.75">
      <c r="A508" s="586"/>
      <c r="B508" s="71" t="s">
        <v>2055</v>
      </c>
      <c r="C508" s="59" t="s">
        <v>2055</v>
      </c>
      <c r="D508" s="60" t="s">
        <v>5</v>
      </c>
      <c r="E508" s="61">
        <v>50</v>
      </c>
      <c r="F508" s="61">
        <v>50</v>
      </c>
      <c r="G508" s="62">
        <v>1.35</v>
      </c>
      <c r="H508" s="61">
        <v>1.2</v>
      </c>
      <c r="I508" s="77">
        <v>874.25927036799987</v>
      </c>
      <c r="J508" s="76">
        <f>K5</f>
        <v>0</v>
      </c>
      <c r="K508" s="39">
        <f t="shared" si="34"/>
        <v>874.25927036799987</v>
      </c>
      <c r="L508" s="289">
        <f t="shared" si="35"/>
        <v>1748.5185407359997</v>
      </c>
      <c r="M508" s="149" t="s">
        <v>521</v>
      </c>
      <c r="N508" s="279">
        <f t="shared" si="33"/>
        <v>1661.0926136991998</v>
      </c>
      <c r="O508" s="63"/>
    </row>
    <row r="509" spans="1:15" s="3" customFormat="1" ht="12.75">
      <c r="A509" s="586"/>
      <c r="B509" s="71" t="s">
        <v>2056</v>
      </c>
      <c r="C509" s="59" t="s">
        <v>2056</v>
      </c>
      <c r="D509" s="60" t="s">
        <v>5</v>
      </c>
      <c r="E509" s="61">
        <v>50</v>
      </c>
      <c r="F509" s="61">
        <v>50</v>
      </c>
      <c r="G509" s="62">
        <v>1.68</v>
      </c>
      <c r="H509" s="61">
        <v>1.5</v>
      </c>
      <c r="I509" s="77">
        <v>977.61609721599996</v>
      </c>
      <c r="J509" s="76">
        <f>K5</f>
        <v>0</v>
      </c>
      <c r="K509" s="39">
        <f t="shared" si="34"/>
        <v>977.61609721599996</v>
      </c>
      <c r="L509" s="289">
        <f t="shared" si="35"/>
        <v>1955.2321944319999</v>
      </c>
      <c r="M509" s="149" t="s">
        <v>521</v>
      </c>
      <c r="N509" s="279">
        <f t="shared" si="33"/>
        <v>1857.4705847103999</v>
      </c>
      <c r="O509" s="63"/>
    </row>
    <row r="510" spans="1:15" s="3" customFormat="1" ht="12.75">
      <c r="A510" s="584"/>
      <c r="B510" s="71" t="s">
        <v>2057</v>
      </c>
      <c r="C510" s="59" t="s">
        <v>2057</v>
      </c>
      <c r="D510" s="60" t="s">
        <v>5</v>
      </c>
      <c r="E510" s="61">
        <v>100</v>
      </c>
      <c r="F510" s="61">
        <v>50</v>
      </c>
      <c r="G510" s="62">
        <v>1.03</v>
      </c>
      <c r="H510" s="61">
        <v>0.7</v>
      </c>
      <c r="I510" s="77">
        <v>782.9206792</v>
      </c>
      <c r="J510" s="76">
        <f>K5</f>
        <v>0</v>
      </c>
      <c r="K510" s="39">
        <f t="shared" si="34"/>
        <v>782.9206792</v>
      </c>
      <c r="L510" s="289" t="s">
        <v>521</v>
      </c>
      <c r="M510" s="149">
        <f t="shared" si="32"/>
        <v>3914.603396</v>
      </c>
      <c r="N510" s="279">
        <f t="shared" si="33"/>
        <v>1487.5492904799999</v>
      </c>
      <c r="O510" s="63"/>
    </row>
    <row r="511" spans="1:15" s="3" customFormat="1" ht="12.75">
      <c r="A511" s="584"/>
      <c r="B511" s="71" t="s">
        <v>2058</v>
      </c>
      <c r="C511" s="59" t="s">
        <v>2058</v>
      </c>
      <c r="D511" s="60" t="s">
        <v>5</v>
      </c>
      <c r="E511" s="61">
        <v>100</v>
      </c>
      <c r="F511" s="61">
        <v>50</v>
      </c>
      <c r="G511" s="62">
        <v>1.4714285714285715</v>
      </c>
      <c r="H511" s="61">
        <v>1</v>
      </c>
      <c r="I511" s="77">
        <v>905.50668313600011</v>
      </c>
      <c r="J511" s="76">
        <f>K5</f>
        <v>0</v>
      </c>
      <c r="K511" s="39">
        <f t="shared" si="34"/>
        <v>905.50668313600011</v>
      </c>
      <c r="L511" s="289">
        <f t="shared" si="35"/>
        <v>1811.0133662720002</v>
      </c>
      <c r="M511" s="149">
        <f t="shared" si="32"/>
        <v>4527.5334156800009</v>
      </c>
      <c r="N511" s="279">
        <f t="shared" si="33"/>
        <v>1720.4626979584002</v>
      </c>
      <c r="O511" s="63"/>
    </row>
    <row r="512" spans="1:15" s="3" customFormat="1" ht="12.75">
      <c r="A512" s="584"/>
      <c r="B512" s="71" t="s">
        <v>2059</v>
      </c>
      <c r="C512" s="59" t="s">
        <v>2059</v>
      </c>
      <c r="D512" s="60" t="s">
        <v>5</v>
      </c>
      <c r="E512" s="61">
        <v>100</v>
      </c>
      <c r="F512" s="61">
        <v>50</v>
      </c>
      <c r="G512" s="62">
        <v>1.7657142857142858</v>
      </c>
      <c r="H512" s="61">
        <v>1.2</v>
      </c>
      <c r="I512" s="77">
        <v>992.03798003199984</v>
      </c>
      <c r="J512" s="76">
        <f>K5</f>
        <v>0</v>
      </c>
      <c r="K512" s="39">
        <f t="shared" si="34"/>
        <v>992.03798003199984</v>
      </c>
      <c r="L512" s="289">
        <f t="shared" si="35"/>
        <v>1984.0759600639997</v>
      </c>
      <c r="M512" s="149" t="s">
        <v>521</v>
      </c>
      <c r="N512" s="279">
        <f t="shared" si="33"/>
        <v>1884.8721620607996</v>
      </c>
      <c r="O512" s="63"/>
    </row>
    <row r="513" spans="1:15" s="3" customFormat="1" ht="12.75">
      <c r="A513" s="584"/>
      <c r="B513" s="71" t="s">
        <v>2060</v>
      </c>
      <c r="C513" s="59" t="s">
        <v>2060</v>
      </c>
      <c r="D513" s="60" t="s">
        <v>5</v>
      </c>
      <c r="E513" s="61">
        <v>100</v>
      </c>
      <c r="F513" s="61">
        <v>50</v>
      </c>
      <c r="G513" s="62">
        <v>2.21</v>
      </c>
      <c r="H513" s="61">
        <v>1.5</v>
      </c>
      <c r="I513" s="77">
        <v>1124.2385725120002</v>
      </c>
      <c r="J513" s="76">
        <f>K5</f>
        <v>0</v>
      </c>
      <c r="K513" s="39">
        <f t="shared" si="34"/>
        <v>1124.2385725120002</v>
      </c>
      <c r="L513" s="289">
        <f t="shared" si="35"/>
        <v>2248.4771450240005</v>
      </c>
      <c r="M513" s="149" t="s">
        <v>521</v>
      </c>
      <c r="N513" s="279">
        <f t="shared" si="33"/>
        <v>2136.0532877728006</v>
      </c>
      <c r="O513" s="63"/>
    </row>
    <row r="514" spans="1:15" s="3" customFormat="1" ht="12.75">
      <c r="A514" s="586"/>
      <c r="B514" s="71" t="s">
        <v>2061</v>
      </c>
      <c r="C514" s="59" t="s">
        <v>2061</v>
      </c>
      <c r="D514" s="60" t="s">
        <v>5</v>
      </c>
      <c r="E514" s="61">
        <v>150</v>
      </c>
      <c r="F514" s="61">
        <v>50</v>
      </c>
      <c r="G514" s="62">
        <v>1.29</v>
      </c>
      <c r="H514" s="61">
        <v>0.7</v>
      </c>
      <c r="I514" s="77">
        <v>845.41550473600012</v>
      </c>
      <c r="J514" s="76">
        <f>K5</f>
        <v>0</v>
      </c>
      <c r="K514" s="39">
        <f t="shared" si="34"/>
        <v>845.41550473600012</v>
      </c>
      <c r="L514" s="289" t="s">
        <v>521</v>
      </c>
      <c r="M514" s="149">
        <f t="shared" si="32"/>
        <v>4227.0775236800009</v>
      </c>
      <c r="N514" s="279">
        <f t="shared" si="33"/>
        <v>1606.2894589984001</v>
      </c>
      <c r="O514" s="63"/>
    </row>
    <row r="515" spans="1:15" s="3" customFormat="1" ht="12.75">
      <c r="A515" s="586"/>
      <c r="B515" s="71" t="s">
        <v>2062</v>
      </c>
      <c r="C515" s="59" t="s">
        <v>2062</v>
      </c>
      <c r="D515" s="60" t="s">
        <v>5</v>
      </c>
      <c r="E515" s="61">
        <v>150</v>
      </c>
      <c r="F515" s="61">
        <v>50</v>
      </c>
      <c r="G515" s="62">
        <v>1.842857142857143</v>
      </c>
      <c r="H515" s="61">
        <v>1</v>
      </c>
      <c r="I515" s="77">
        <v>992.03798003199984</v>
      </c>
      <c r="J515" s="76">
        <f>K5</f>
        <v>0</v>
      </c>
      <c r="K515" s="39">
        <f t="shared" si="34"/>
        <v>992.03798003199984</v>
      </c>
      <c r="L515" s="289">
        <f t="shared" si="35"/>
        <v>1984.0759600639997</v>
      </c>
      <c r="M515" s="149">
        <f t="shared" si="32"/>
        <v>4960.1899001599995</v>
      </c>
      <c r="N515" s="279">
        <f t="shared" si="33"/>
        <v>1884.8721620607996</v>
      </c>
      <c r="O515" s="63"/>
    </row>
    <row r="516" spans="1:15" s="3" customFormat="1" ht="12.75">
      <c r="A516" s="586"/>
      <c r="B516" s="71" t="s">
        <v>2063</v>
      </c>
      <c r="C516" s="59" t="s">
        <v>2063</v>
      </c>
      <c r="D516" s="60" t="s">
        <v>5</v>
      </c>
      <c r="E516" s="61">
        <v>150</v>
      </c>
      <c r="F516" s="61">
        <v>50</v>
      </c>
      <c r="G516" s="62">
        <v>2.2114285714285713</v>
      </c>
      <c r="H516" s="61">
        <v>1.2</v>
      </c>
      <c r="I516" s="77">
        <v>1100.2021011519998</v>
      </c>
      <c r="J516" s="76">
        <f>K5</f>
        <v>0</v>
      </c>
      <c r="K516" s="39">
        <f t="shared" si="34"/>
        <v>1100.2021011519998</v>
      </c>
      <c r="L516" s="289">
        <f t="shared" si="35"/>
        <v>2200.4042023039997</v>
      </c>
      <c r="M516" s="149" t="s">
        <v>521</v>
      </c>
      <c r="N516" s="279">
        <f t="shared" si="33"/>
        <v>2090.3839921887998</v>
      </c>
      <c r="O516" s="63"/>
    </row>
    <row r="517" spans="1:15" s="3" customFormat="1" ht="12.75">
      <c r="A517" s="586"/>
      <c r="B517" s="71" t="s">
        <v>2064</v>
      </c>
      <c r="C517" s="59" t="s">
        <v>2064</v>
      </c>
      <c r="D517" s="60" t="s">
        <v>5</v>
      </c>
      <c r="E517" s="61">
        <v>150</v>
      </c>
      <c r="F517" s="61">
        <v>50</v>
      </c>
      <c r="G517" s="62">
        <v>2.76</v>
      </c>
      <c r="H517" s="61">
        <v>1.5</v>
      </c>
      <c r="I517" s="77">
        <v>1258.8428121279999</v>
      </c>
      <c r="J517" s="76">
        <f>K5</f>
        <v>0</v>
      </c>
      <c r="K517" s="39">
        <f t="shared" si="34"/>
        <v>1258.8428121279999</v>
      </c>
      <c r="L517" s="289">
        <f t="shared" si="35"/>
        <v>2517.6856242559998</v>
      </c>
      <c r="M517" s="149" t="s">
        <v>521</v>
      </c>
      <c r="N517" s="279">
        <f t="shared" si="33"/>
        <v>2391.8013430431997</v>
      </c>
      <c r="O517" s="63"/>
    </row>
    <row r="518" spans="1:15" s="3" customFormat="1" ht="12.75">
      <c r="A518" s="586"/>
      <c r="B518" s="71" t="s">
        <v>2065</v>
      </c>
      <c r="C518" s="59" t="s">
        <v>2065</v>
      </c>
      <c r="D518" s="60" t="s">
        <v>5</v>
      </c>
      <c r="E518" s="61">
        <v>200</v>
      </c>
      <c r="F518" s="61">
        <v>50</v>
      </c>
      <c r="G518" s="62">
        <v>1.57</v>
      </c>
      <c r="H518" s="61">
        <v>0.7</v>
      </c>
      <c r="I518" s="77">
        <v>905.50668313600011</v>
      </c>
      <c r="J518" s="76">
        <f>K5</f>
        <v>0</v>
      </c>
      <c r="K518" s="39">
        <f t="shared" si="34"/>
        <v>905.50668313600011</v>
      </c>
      <c r="L518" s="289" t="s">
        <v>521</v>
      </c>
      <c r="M518" s="149">
        <f t="shared" si="32"/>
        <v>4527.5334156800009</v>
      </c>
      <c r="N518" s="279">
        <f t="shared" si="33"/>
        <v>1720.4626979584002</v>
      </c>
      <c r="O518" s="63"/>
    </row>
    <row r="519" spans="1:15" s="3" customFormat="1" ht="12.75">
      <c r="A519" s="586"/>
      <c r="B519" s="71" t="s">
        <v>2066</v>
      </c>
      <c r="C519" s="59" t="s">
        <v>2066</v>
      </c>
      <c r="D519" s="60" t="s">
        <v>5</v>
      </c>
      <c r="E519" s="61">
        <v>200</v>
      </c>
      <c r="F519" s="61">
        <v>50</v>
      </c>
      <c r="G519" s="62">
        <v>2.2428571428571429</v>
      </c>
      <c r="H519" s="61">
        <v>1</v>
      </c>
      <c r="I519" s="77">
        <v>1076.1656297919999</v>
      </c>
      <c r="J519" s="76">
        <f>K5</f>
        <v>0</v>
      </c>
      <c r="K519" s="39">
        <f t="shared" si="34"/>
        <v>1076.1656297919999</v>
      </c>
      <c r="L519" s="289">
        <f t="shared" si="35"/>
        <v>2152.3312595839998</v>
      </c>
      <c r="M519" s="149">
        <f t="shared" si="32"/>
        <v>5380.8281489599995</v>
      </c>
      <c r="N519" s="279">
        <f t="shared" si="33"/>
        <v>2044.7146966047997</v>
      </c>
      <c r="O519" s="63"/>
    </row>
    <row r="520" spans="1:15" s="3" customFormat="1" ht="12.75">
      <c r="A520" s="586"/>
      <c r="B520" s="71" t="s">
        <v>2067</v>
      </c>
      <c r="C520" s="59" t="s">
        <v>2067</v>
      </c>
      <c r="D520" s="60" t="s">
        <v>5</v>
      </c>
      <c r="E520" s="61">
        <v>200</v>
      </c>
      <c r="F520" s="61">
        <v>50</v>
      </c>
      <c r="G520" s="62">
        <v>3.36</v>
      </c>
      <c r="H520" s="61">
        <v>1.2</v>
      </c>
      <c r="I520" s="77">
        <v>1198.7516337279999</v>
      </c>
      <c r="J520" s="76">
        <f>K5</f>
        <v>0</v>
      </c>
      <c r="K520" s="39">
        <f t="shared" si="34"/>
        <v>1198.7516337279999</v>
      </c>
      <c r="L520" s="289">
        <f t="shared" si="35"/>
        <v>2397.5032674559998</v>
      </c>
      <c r="M520" s="149" t="s">
        <v>521</v>
      </c>
      <c r="N520" s="279">
        <f t="shared" ref="N520:N583" si="36">K520*1.9</f>
        <v>2277.6281040831996</v>
      </c>
      <c r="O520" s="63"/>
    </row>
    <row r="521" spans="1:15" s="3" customFormat="1" ht="12.75">
      <c r="A521" s="586"/>
      <c r="B521" s="71" t="s">
        <v>2068</v>
      </c>
      <c r="C521" s="59" t="s">
        <v>2068</v>
      </c>
      <c r="D521" s="60" t="s">
        <v>5</v>
      </c>
      <c r="E521" s="61">
        <v>200</v>
      </c>
      <c r="F521" s="61">
        <v>50</v>
      </c>
      <c r="G521" s="62">
        <v>3.06</v>
      </c>
      <c r="H521" s="61">
        <v>1.5</v>
      </c>
      <c r="I521" s="77">
        <v>1386.2361103359999</v>
      </c>
      <c r="J521" s="76">
        <f>K5</f>
        <v>0</v>
      </c>
      <c r="K521" s="39">
        <f t="shared" si="34"/>
        <v>1386.2361103359999</v>
      </c>
      <c r="L521" s="289">
        <f t="shared" si="35"/>
        <v>2772.4722206719998</v>
      </c>
      <c r="M521" s="149" t="s">
        <v>521</v>
      </c>
      <c r="N521" s="279">
        <f t="shared" si="36"/>
        <v>2633.8486096383999</v>
      </c>
      <c r="O521" s="63"/>
    </row>
    <row r="522" spans="1:15" s="3" customFormat="1" ht="12.75">
      <c r="A522" s="586"/>
      <c r="B522" s="71" t="s">
        <v>2069</v>
      </c>
      <c r="C522" s="59" t="s">
        <v>2069</v>
      </c>
      <c r="D522" s="60" t="s">
        <v>5</v>
      </c>
      <c r="E522" s="61">
        <v>300</v>
      </c>
      <c r="F522" s="61">
        <v>50</v>
      </c>
      <c r="G522" s="62">
        <v>2.21</v>
      </c>
      <c r="H522" s="61">
        <v>0.7</v>
      </c>
      <c r="I522" s="77">
        <v>1037.7072756160001</v>
      </c>
      <c r="J522" s="76">
        <f>K5</f>
        <v>0</v>
      </c>
      <c r="K522" s="39">
        <f t="shared" si="34"/>
        <v>1037.7072756160001</v>
      </c>
      <c r="L522" s="289" t="s">
        <v>521</v>
      </c>
      <c r="M522" s="149">
        <f t="shared" ref="M522:M582" si="37">K522*5</f>
        <v>5188.5363780799998</v>
      </c>
      <c r="N522" s="279">
        <f t="shared" si="36"/>
        <v>1971.6438236704</v>
      </c>
      <c r="O522" s="63"/>
    </row>
    <row r="523" spans="1:15" s="3" customFormat="1" ht="12.75">
      <c r="A523" s="586"/>
      <c r="B523" s="71" t="s">
        <v>2070</v>
      </c>
      <c r="C523" s="59" t="s">
        <v>2070</v>
      </c>
      <c r="D523" s="60" t="s">
        <v>5</v>
      </c>
      <c r="E523" s="61">
        <v>300</v>
      </c>
      <c r="F523" s="61">
        <v>50</v>
      </c>
      <c r="G523" s="62">
        <v>3.1571428571428575</v>
      </c>
      <c r="H523" s="61">
        <v>1</v>
      </c>
      <c r="I523" s="77">
        <v>1251.6318707200001</v>
      </c>
      <c r="J523" s="76">
        <f>K5</f>
        <v>0</v>
      </c>
      <c r="K523" s="39">
        <f t="shared" si="34"/>
        <v>1251.6318707200001</v>
      </c>
      <c r="L523" s="289">
        <f t="shared" si="35"/>
        <v>2503.2637414400001</v>
      </c>
      <c r="M523" s="149">
        <f t="shared" si="37"/>
        <v>6258.1593536</v>
      </c>
      <c r="N523" s="279">
        <f t="shared" si="36"/>
        <v>2378.1005543679998</v>
      </c>
      <c r="O523" s="63"/>
    </row>
    <row r="524" spans="1:15" s="3" customFormat="1" ht="12.75">
      <c r="A524" s="586"/>
      <c r="B524" s="71" t="s">
        <v>2071</v>
      </c>
      <c r="C524" s="59" t="s">
        <v>2071</v>
      </c>
      <c r="D524" s="60" t="s">
        <v>5</v>
      </c>
      <c r="E524" s="61">
        <v>300</v>
      </c>
      <c r="F524" s="61">
        <v>50</v>
      </c>
      <c r="G524" s="62">
        <v>3.7885714285714287</v>
      </c>
      <c r="H524" s="61">
        <v>1.2</v>
      </c>
      <c r="I524" s="77">
        <v>1410.2725816959999</v>
      </c>
      <c r="J524" s="76">
        <f>K5</f>
        <v>0</v>
      </c>
      <c r="K524" s="39">
        <f t="shared" si="34"/>
        <v>1410.2725816959999</v>
      </c>
      <c r="L524" s="289">
        <f t="shared" si="35"/>
        <v>2820.5451633919997</v>
      </c>
      <c r="M524" s="149" t="s">
        <v>521</v>
      </c>
      <c r="N524" s="279">
        <f t="shared" si="36"/>
        <v>2679.5179052223998</v>
      </c>
      <c r="O524" s="63"/>
    </row>
    <row r="525" spans="1:15" s="3" customFormat="1" ht="12.75">
      <c r="A525" s="586"/>
      <c r="B525" s="71" t="s">
        <v>2072</v>
      </c>
      <c r="C525" s="59" t="s">
        <v>2072</v>
      </c>
      <c r="D525" s="60" t="s">
        <v>5</v>
      </c>
      <c r="E525" s="61">
        <v>300</v>
      </c>
      <c r="F525" s="61">
        <v>50</v>
      </c>
      <c r="G525" s="62">
        <v>4.7370000000000001</v>
      </c>
      <c r="H525" s="61">
        <v>1.5</v>
      </c>
      <c r="I525" s="77">
        <v>1650.637295296</v>
      </c>
      <c r="J525" s="76">
        <f>K5</f>
        <v>0</v>
      </c>
      <c r="K525" s="39">
        <f t="shared" si="34"/>
        <v>1650.637295296</v>
      </c>
      <c r="L525" s="289">
        <f t="shared" si="35"/>
        <v>3301.2745905920001</v>
      </c>
      <c r="M525" s="149" t="s">
        <v>521</v>
      </c>
      <c r="N525" s="279">
        <f t="shared" si="36"/>
        <v>3136.2108610624</v>
      </c>
      <c r="O525" s="63"/>
    </row>
    <row r="526" spans="1:15" s="3" customFormat="1" ht="12.75">
      <c r="A526" s="586"/>
      <c r="B526" s="71" t="s">
        <v>2073</v>
      </c>
      <c r="C526" s="59" t="s">
        <v>2073</v>
      </c>
      <c r="D526" s="60" t="s">
        <v>5</v>
      </c>
      <c r="E526" s="61">
        <v>400</v>
      </c>
      <c r="F526" s="61">
        <v>50</v>
      </c>
      <c r="G526" s="62">
        <v>2.94</v>
      </c>
      <c r="H526" s="61">
        <v>0.7</v>
      </c>
      <c r="I526" s="77">
        <v>1160.2932795519998</v>
      </c>
      <c r="J526" s="76">
        <f>K5</f>
        <v>0</v>
      </c>
      <c r="K526" s="39">
        <f t="shared" si="34"/>
        <v>1160.2932795519998</v>
      </c>
      <c r="L526" s="289" t="s">
        <v>521</v>
      </c>
      <c r="M526" s="149">
        <f t="shared" si="37"/>
        <v>5801.4663977599994</v>
      </c>
      <c r="N526" s="279">
        <f t="shared" si="36"/>
        <v>2204.5572311487995</v>
      </c>
      <c r="O526" s="63"/>
    </row>
    <row r="527" spans="1:15" s="3" customFormat="1" ht="12.75">
      <c r="A527" s="586"/>
      <c r="B527" s="71" t="s">
        <v>2074</v>
      </c>
      <c r="C527" s="59" t="s">
        <v>2074</v>
      </c>
      <c r="D527" s="60" t="s">
        <v>5</v>
      </c>
      <c r="E527" s="61">
        <v>400</v>
      </c>
      <c r="F527" s="61">
        <v>50</v>
      </c>
      <c r="G527" s="62">
        <v>4.2</v>
      </c>
      <c r="H527" s="61">
        <v>1</v>
      </c>
      <c r="I527" s="77">
        <v>1415.0798759680004</v>
      </c>
      <c r="J527" s="76">
        <f>K5</f>
        <v>0</v>
      </c>
      <c r="K527" s="39">
        <f t="shared" si="34"/>
        <v>1415.0798759680004</v>
      </c>
      <c r="L527" s="289">
        <f t="shared" si="35"/>
        <v>2830.1597519360007</v>
      </c>
      <c r="M527" s="149">
        <f t="shared" si="37"/>
        <v>7075.3993798400015</v>
      </c>
      <c r="N527" s="279">
        <f t="shared" si="36"/>
        <v>2688.6517643392003</v>
      </c>
      <c r="O527" s="63"/>
    </row>
    <row r="528" spans="1:15" s="3" customFormat="1" ht="12.75">
      <c r="A528" s="586"/>
      <c r="B528" s="71" t="s">
        <v>2075</v>
      </c>
      <c r="C528" s="59" t="s">
        <v>2075</v>
      </c>
      <c r="D528" s="60" t="s">
        <v>5</v>
      </c>
      <c r="E528" s="61">
        <v>400</v>
      </c>
      <c r="F528" s="61">
        <v>50</v>
      </c>
      <c r="G528" s="62">
        <v>5.04</v>
      </c>
      <c r="H528" s="61">
        <v>1.2</v>
      </c>
      <c r="I528" s="77">
        <v>1609.7752939839997</v>
      </c>
      <c r="J528" s="76">
        <f>K5</f>
        <v>0</v>
      </c>
      <c r="K528" s="39">
        <f t="shared" si="34"/>
        <v>1609.7752939839997</v>
      </c>
      <c r="L528" s="289">
        <f t="shared" si="35"/>
        <v>3219.5505879679995</v>
      </c>
      <c r="M528" s="149" t="s">
        <v>521</v>
      </c>
      <c r="N528" s="279">
        <f t="shared" si="36"/>
        <v>3058.5730585695992</v>
      </c>
      <c r="O528" s="63"/>
    </row>
    <row r="529" spans="1:15" s="3" customFormat="1" ht="12.75">
      <c r="A529" s="586"/>
      <c r="B529" s="71" t="s">
        <v>2076</v>
      </c>
      <c r="C529" s="59" t="s">
        <v>2076</v>
      </c>
      <c r="D529" s="60" t="s">
        <v>5</v>
      </c>
      <c r="E529" s="61">
        <v>400</v>
      </c>
      <c r="F529" s="61">
        <v>50</v>
      </c>
      <c r="G529" s="62">
        <v>6.3</v>
      </c>
      <c r="H529" s="61">
        <v>1.5</v>
      </c>
      <c r="I529" s="77">
        <v>1900.6165974400001</v>
      </c>
      <c r="J529" s="76">
        <f>K5</f>
        <v>0</v>
      </c>
      <c r="K529" s="39">
        <f t="shared" ref="K529:K592" si="38">I529*(1-J529)</f>
        <v>1900.6165974400001</v>
      </c>
      <c r="L529" s="289">
        <f t="shared" si="35"/>
        <v>3801.2331948800002</v>
      </c>
      <c r="M529" s="149" t="s">
        <v>521</v>
      </c>
      <c r="N529" s="279">
        <f t="shared" si="36"/>
        <v>3611.1715351359999</v>
      </c>
      <c r="O529" s="63"/>
    </row>
    <row r="530" spans="1:15" s="3" customFormat="1" ht="12.75">
      <c r="A530" s="586"/>
      <c r="B530" s="71" t="s">
        <v>2077</v>
      </c>
      <c r="C530" s="59" t="s">
        <v>2077</v>
      </c>
      <c r="D530" s="60" t="s">
        <v>5</v>
      </c>
      <c r="E530" s="61">
        <v>500</v>
      </c>
      <c r="F530" s="61">
        <v>50</v>
      </c>
      <c r="G530" s="62">
        <v>5.36</v>
      </c>
      <c r="H530" s="61">
        <v>1</v>
      </c>
      <c r="I530" s="77">
        <v>1573.7205869439999</v>
      </c>
      <c r="J530" s="76">
        <f>K5</f>
        <v>0</v>
      </c>
      <c r="K530" s="39">
        <f t="shared" si="38"/>
        <v>1573.7205869439999</v>
      </c>
      <c r="L530" s="289">
        <f t="shared" si="35"/>
        <v>3147.4411738879999</v>
      </c>
      <c r="M530" s="149">
        <f t="shared" si="37"/>
        <v>7868.6029347200001</v>
      </c>
      <c r="N530" s="279">
        <f t="shared" si="36"/>
        <v>2990.0691151935998</v>
      </c>
      <c r="O530" s="63"/>
    </row>
    <row r="531" spans="1:15" s="3" customFormat="1" ht="12.75">
      <c r="A531" s="586"/>
      <c r="B531" s="71" t="s">
        <v>2078</v>
      </c>
      <c r="C531" s="59" t="s">
        <v>2078</v>
      </c>
      <c r="D531" s="60" t="s">
        <v>5</v>
      </c>
      <c r="E531" s="61">
        <v>500</v>
      </c>
      <c r="F531" s="61">
        <v>50</v>
      </c>
      <c r="G531" s="62">
        <v>6.43</v>
      </c>
      <c r="H531" s="61">
        <v>1.2</v>
      </c>
      <c r="I531" s="77">
        <v>1857.350948992</v>
      </c>
      <c r="J531" s="76">
        <f>K5</f>
        <v>0</v>
      </c>
      <c r="K531" s="39">
        <f t="shared" si="38"/>
        <v>1857.350948992</v>
      </c>
      <c r="L531" s="289">
        <f t="shared" si="35"/>
        <v>3714.701897984</v>
      </c>
      <c r="M531" s="149" t="s">
        <v>521</v>
      </c>
      <c r="N531" s="279">
        <f t="shared" si="36"/>
        <v>3528.9668030847997</v>
      </c>
      <c r="O531" s="63"/>
    </row>
    <row r="532" spans="1:15" s="3" customFormat="1" ht="12.75">
      <c r="A532" s="586"/>
      <c r="B532" s="71" t="s">
        <v>2079</v>
      </c>
      <c r="C532" s="59" t="s">
        <v>2079</v>
      </c>
      <c r="D532" s="60" t="s">
        <v>5</v>
      </c>
      <c r="E532" s="61">
        <v>500</v>
      </c>
      <c r="F532" s="61">
        <v>50</v>
      </c>
      <c r="G532" s="62">
        <v>8.0299999999999994</v>
      </c>
      <c r="H532" s="61">
        <v>1.5</v>
      </c>
      <c r="I532" s="77">
        <v>2143.3849581760001</v>
      </c>
      <c r="J532" s="76">
        <f>K5</f>
        <v>0</v>
      </c>
      <c r="K532" s="39">
        <f t="shared" si="38"/>
        <v>2143.3849581760001</v>
      </c>
      <c r="L532" s="289">
        <f t="shared" si="35"/>
        <v>4286.7699163520001</v>
      </c>
      <c r="M532" s="149" t="s">
        <v>521</v>
      </c>
      <c r="N532" s="279">
        <f t="shared" si="36"/>
        <v>4072.4314205343999</v>
      </c>
      <c r="O532" s="63"/>
    </row>
    <row r="533" spans="1:15" s="3" customFormat="1" ht="12.75">
      <c r="A533" s="584"/>
      <c r="B533" s="71" t="s">
        <v>2080</v>
      </c>
      <c r="C533" s="59" t="s">
        <v>2080</v>
      </c>
      <c r="D533" s="60" t="s">
        <v>5</v>
      </c>
      <c r="E533" s="61">
        <v>100</v>
      </c>
      <c r="F533" s="61">
        <v>60</v>
      </c>
      <c r="G533" s="62">
        <v>1.085</v>
      </c>
      <c r="H533" s="64">
        <v>0.7</v>
      </c>
      <c r="I533" s="77">
        <v>809.36079769599996</v>
      </c>
      <c r="J533" s="76">
        <f>K5</f>
        <v>0</v>
      </c>
      <c r="K533" s="39">
        <f t="shared" si="38"/>
        <v>809.36079769599996</v>
      </c>
      <c r="L533" s="289" t="s">
        <v>521</v>
      </c>
      <c r="M533" s="149">
        <f t="shared" si="37"/>
        <v>4046.80398848</v>
      </c>
      <c r="N533" s="279">
        <f t="shared" si="36"/>
        <v>1537.7855156223998</v>
      </c>
      <c r="O533" s="63"/>
    </row>
    <row r="534" spans="1:15" s="3" customFormat="1" ht="12.75">
      <c r="A534" s="584"/>
      <c r="B534" s="71" t="s">
        <v>2081</v>
      </c>
      <c r="C534" s="59" t="s">
        <v>2081</v>
      </c>
      <c r="D534" s="60" t="s">
        <v>5</v>
      </c>
      <c r="E534" s="64">
        <v>100</v>
      </c>
      <c r="F534" s="61">
        <v>60</v>
      </c>
      <c r="G534" s="62">
        <v>1.55</v>
      </c>
      <c r="H534" s="61">
        <v>1</v>
      </c>
      <c r="I534" s="77">
        <v>941.56139017600003</v>
      </c>
      <c r="J534" s="76">
        <f>K5</f>
        <v>0</v>
      </c>
      <c r="K534" s="39">
        <f t="shared" si="38"/>
        <v>941.56139017600003</v>
      </c>
      <c r="L534" s="289">
        <f t="shared" si="35"/>
        <v>1883.1227803520001</v>
      </c>
      <c r="M534" s="149">
        <f t="shared" si="37"/>
        <v>4707.8069508799999</v>
      </c>
      <c r="N534" s="279">
        <f t="shared" si="36"/>
        <v>1788.9666413344</v>
      </c>
      <c r="O534" s="63"/>
    </row>
    <row r="535" spans="1:15" s="3" customFormat="1" ht="12.75">
      <c r="A535" s="584"/>
      <c r="B535" s="71" t="s">
        <v>2082</v>
      </c>
      <c r="C535" s="59" t="s">
        <v>2082</v>
      </c>
      <c r="D535" s="60" t="s">
        <v>5</v>
      </c>
      <c r="E535" s="64">
        <v>100</v>
      </c>
      <c r="F535" s="61">
        <v>60</v>
      </c>
      <c r="G535" s="62">
        <v>1.86</v>
      </c>
      <c r="H535" s="61">
        <v>1.2</v>
      </c>
      <c r="I535" s="77">
        <v>1037.7072756160001</v>
      </c>
      <c r="J535" s="76">
        <f>K5</f>
        <v>0</v>
      </c>
      <c r="K535" s="39">
        <f t="shared" si="38"/>
        <v>1037.7072756160001</v>
      </c>
      <c r="L535" s="289">
        <f t="shared" si="35"/>
        <v>2075.4145512320001</v>
      </c>
      <c r="M535" s="149" t="s">
        <v>521</v>
      </c>
      <c r="N535" s="279">
        <f t="shared" si="36"/>
        <v>1971.6438236704</v>
      </c>
      <c r="O535" s="63"/>
    </row>
    <row r="536" spans="1:15" s="3" customFormat="1" ht="12.75">
      <c r="A536" s="584"/>
      <c r="B536" s="71" t="s">
        <v>2083</v>
      </c>
      <c r="C536" s="59" t="s">
        <v>2083</v>
      </c>
      <c r="D536" s="60" t="s">
        <v>5</v>
      </c>
      <c r="E536" s="64">
        <v>100</v>
      </c>
      <c r="F536" s="61">
        <v>60</v>
      </c>
      <c r="G536" s="62">
        <v>2.0099999999999998</v>
      </c>
      <c r="H536" s="61">
        <v>1.5</v>
      </c>
      <c r="I536" s="77">
        <v>1179.52245664</v>
      </c>
      <c r="J536" s="76">
        <f>K5</f>
        <v>0</v>
      </c>
      <c r="K536" s="39">
        <f t="shared" si="38"/>
        <v>1179.52245664</v>
      </c>
      <c r="L536" s="289">
        <f t="shared" si="35"/>
        <v>2359.0449132799999</v>
      </c>
      <c r="M536" s="149" t="s">
        <v>521</v>
      </c>
      <c r="N536" s="279">
        <f t="shared" si="36"/>
        <v>2241.0926676159997</v>
      </c>
      <c r="O536" s="63"/>
    </row>
    <row r="537" spans="1:15" s="3" customFormat="1" ht="12.75">
      <c r="A537" s="586"/>
      <c r="B537" s="71" t="s">
        <v>2084</v>
      </c>
      <c r="C537" s="59" t="s">
        <v>2084</v>
      </c>
      <c r="D537" s="60" t="s">
        <v>5</v>
      </c>
      <c r="E537" s="64">
        <v>150</v>
      </c>
      <c r="F537" s="64">
        <v>60</v>
      </c>
      <c r="G537" s="62">
        <v>1.35</v>
      </c>
      <c r="H537" s="61">
        <v>0.7</v>
      </c>
      <c r="I537" s="77">
        <v>871.85562323199997</v>
      </c>
      <c r="J537" s="76">
        <f>K5</f>
        <v>0</v>
      </c>
      <c r="K537" s="39">
        <f t="shared" si="38"/>
        <v>871.85562323199997</v>
      </c>
      <c r="L537" s="289" t="s">
        <v>521</v>
      </c>
      <c r="M537" s="149">
        <f t="shared" si="37"/>
        <v>4359.2781161599996</v>
      </c>
      <c r="N537" s="279">
        <f t="shared" si="36"/>
        <v>1656.5256841408</v>
      </c>
      <c r="O537" s="63"/>
    </row>
    <row r="538" spans="1:15" s="3" customFormat="1" ht="12.75">
      <c r="A538" s="586"/>
      <c r="B538" s="71" t="s">
        <v>2085</v>
      </c>
      <c r="C538" s="59" t="s">
        <v>2085</v>
      </c>
      <c r="D538" s="60" t="s">
        <v>5</v>
      </c>
      <c r="E538" s="64">
        <v>150</v>
      </c>
      <c r="F538" s="64">
        <v>60</v>
      </c>
      <c r="G538" s="62">
        <v>1.9285714285714286</v>
      </c>
      <c r="H538" s="61">
        <v>1</v>
      </c>
      <c r="I538" s="77">
        <v>1028.092687072</v>
      </c>
      <c r="J538" s="76">
        <f>K5</f>
        <v>0</v>
      </c>
      <c r="K538" s="39">
        <f t="shared" si="38"/>
        <v>1028.092687072</v>
      </c>
      <c r="L538" s="289">
        <f t="shared" si="35"/>
        <v>2056.185374144</v>
      </c>
      <c r="M538" s="149">
        <f t="shared" si="37"/>
        <v>5140.4634353599995</v>
      </c>
      <c r="N538" s="279">
        <f t="shared" si="36"/>
        <v>1953.3761054367999</v>
      </c>
      <c r="O538" s="63"/>
    </row>
    <row r="539" spans="1:15" s="3" customFormat="1" ht="12.75">
      <c r="A539" s="586"/>
      <c r="B539" s="71" t="s">
        <v>2086</v>
      </c>
      <c r="C539" s="59" t="s">
        <v>2086</v>
      </c>
      <c r="D539" s="60" t="s">
        <v>5</v>
      </c>
      <c r="E539" s="64">
        <v>150</v>
      </c>
      <c r="F539" s="64">
        <v>60</v>
      </c>
      <c r="G539" s="62">
        <v>2.3142857142857141</v>
      </c>
      <c r="H539" s="64">
        <v>1.2</v>
      </c>
      <c r="I539" s="77">
        <v>1143.4677495999999</v>
      </c>
      <c r="J539" s="76">
        <f>K5</f>
        <v>0</v>
      </c>
      <c r="K539" s="39">
        <f t="shared" si="38"/>
        <v>1143.4677495999999</v>
      </c>
      <c r="L539" s="289">
        <f t="shared" si="35"/>
        <v>2286.9354991999999</v>
      </c>
      <c r="M539" s="149" t="s">
        <v>521</v>
      </c>
      <c r="N539" s="279">
        <f t="shared" si="36"/>
        <v>2172.5887242399999</v>
      </c>
      <c r="O539" s="63"/>
    </row>
    <row r="540" spans="1:15" s="3" customFormat="1" ht="12.75">
      <c r="A540" s="586"/>
      <c r="B540" s="71" t="s">
        <v>2087</v>
      </c>
      <c r="C540" s="59" t="s">
        <v>2087</v>
      </c>
      <c r="D540" s="60" t="s">
        <v>5</v>
      </c>
      <c r="E540" s="64">
        <v>150</v>
      </c>
      <c r="F540" s="64">
        <v>60</v>
      </c>
      <c r="G540" s="62">
        <v>2.6</v>
      </c>
      <c r="H540" s="61">
        <v>1.5</v>
      </c>
      <c r="I540" s="77">
        <v>1316.5303433919998</v>
      </c>
      <c r="J540" s="76">
        <f>K5</f>
        <v>0</v>
      </c>
      <c r="K540" s="39">
        <f t="shared" si="38"/>
        <v>1316.5303433919998</v>
      </c>
      <c r="L540" s="289">
        <f t="shared" si="35"/>
        <v>2633.0606867839997</v>
      </c>
      <c r="M540" s="149" t="s">
        <v>521</v>
      </c>
      <c r="N540" s="279">
        <f t="shared" si="36"/>
        <v>2501.4076524447996</v>
      </c>
      <c r="O540" s="63"/>
    </row>
    <row r="541" spans="1:15" s="3" customFormat="1" ht="12.75">
      <c r="A541" s="586"/>
      <c r="B541" s="71" t="s">
        <v>2088</v>
      </c>
      <c r="C541" s="59" t="s">
        <v>2088</v>
      </c>
      <c r="D541" s="60" t="s">
        <v>5</v>
      </c>
      <c r="E541" s="64">
        <v>200</v>
      </c>
      <c r="F541" s="64">
        <v>60</v>
      </c>
      <c r="G541" s="62">
        <v>1.635</v>
      </c>
      <c r="H541" s="61">
        <v>0.7</v>
      </c>
      <c r="I541" s="77">
        <v>931.94680163199996</v>
      </c>
      <c r="J541" s="76">
        <f>K5</f>
        <v>0</v>
      </c>
      <c r="K541" s="39">
        <f t="shared" si="38"/>
        <v>931.94680163199996</v>
      </c>
      <c r="L541" s="289" t="s">
        <v>521</v>
      </c>
      <c r="M541" s="149">
        <f t="shared" si="37"/>
        <v>4659.7340081599996</v>
      </c>
      <c r="N541" s="279">
        <f t="shared" si="36"/>
        <v>1770.6989231007999</v>
      </c>
      <c r="O541" s="63"/>
    </row>
    <row r="542" spans="1:15" s="3" customFormat="1" ht="12.75">
      <c r="A542" s="586"/>
      <c r="B542" s="71" t="s">
        <v>2089</v>
      </c>
      <c r="C542" s="59" t="s">
        <v>2089</v>
      </c>
      <c r="D542" s="60" t="s">
        <v>5</v>
      </c>
      <c r="E542" s="64">
        <v>200</v>
      </c>
      <c r="F542" s="64">
        <v>60</v>
      </c>
      <c r="G542" s="62">
        <v>2.3357142857142859</v>
      </c>
      <c r="H542" s="61">
        <v>1</v>
      </c>
      <c r="I542" s="77">
        <v>1112.2203368319999</v>
      </c>
      <c r="J542" s="76">
        <f>K5</f>
        <v>0</v>
      </c>
      <c r="K542" s="39">
        <f t="shared" si="38"/>
        <v>1112.2203368319999</v>
      </c>
      <c r="L542" s="289">
        <f t="shared" si="35"/>
        <v>2224.4406736639999</v>
      </c>
      <c r="M542" s="149">
        <f t="shared" si="37"/>
        <v>5561.1016841599994</v>
      </c>
      <c r="N542" s="279">
        <f t="shared" si="36"/>
        <v>2113.2186399807997</v>
      </c>
      <c r="O542" s="63"/>
    </row>
    <row r="543" spans="1:15" s="3" customFormat="1" ht="12.75">
      <c r="A543" s="586"/>
      <c r="B543" s="71" t="s">
        <v>2090</v>
      </c>
      <c r="C543" s="59" t="s">
        <v>2090</v>
      </c>
      <c r="D543" s="60" t="s">
        <v>5</v>
      </c>
      <c r="E543" s="64">
        <v>200</v>
      </c>
      <c r="F543" s="64">
        <v>60</v>
      </c>
      <c r="G543" s="62">
        <v>2.8028571428571429</v>
      </c>
      <c r="H543" s="61">
        <v>1.2</v>
      </c>
      <c r="I543" s="77">
        <v>1242.0172821759998</v>
      </c>
      <c r="J543" s="76">
        <f>K5</f>
        <v>0</v>
      </c>
      <c r="K543" s="39">
        <f t="shared" si="38"/>
        <v>1242.0172821759998</v>
      </c>
      <c r="L543" s="289">
        <f t="shared" si="35"/>
        <v>2484.0345643519995</v>
      </c>
      <c r="M543" s="149" t="s">
        <v>521</v>
      </c>
      <c r="N543" s="279">
        <f t="shared" si="36"/>
        <v>2359.8328361343993</v>
      </c>
      <c r="O543" s="63"/>
    </row>
    <row r="544" spans="1:15" s="3" customFormat="1" ht="12.75">
      <c r="A544" s="586"/>
      <c r="B544" s="71" t="s">
        <v>2091</v>
      </c>
      <c r="C544" s="59" t="s">
        <v>2091</v>
      </c>
      <c r="D544" s="60" t="s">
        <v>5</v>
      </c>
      <c r="E544" s="64">
        <v>200</v>
      </c>
      <c r="F544" s="64">
        <v>60</v>
      </c>
      <c r="G544" s="62">
        <v>3.24</v>
      </c>
      <c r="H544" s="61">
        <v>1.5</v>
      </c>
      <c r="I544" s="77">
        <v>1441.5199944640001</v>
      </c>
      <c r="J544" s="76">
        <f>K5</f>
        <v>0</v>
      </c>
      <c r="K544" s="39">
        <f t="shared" si="38"/>
        <v>1441.5199944640001</v>
      </c>
      <c r="L544" s="289">
        <f t="shared" si="35"/>
        <v>2883.0399889280002</v>
      </c>
      <c r="M544" s="149" t="s">
        <v>521</v>
      </c>
      <c r="N544" s="279">
        <f t="shared" si="36"/>
        <v>2738.8879894816</v>
      </c>
      <c r="O544" s="63"/>
    </row>
    <row r="545" spans="1:15" s="3" customFormat="1" ht="12.75">
      <c r="A545" s="586"/>
      <c r="B545" s="71" t="s">
        <v>2092</v>
      </c>
      <c r="C545" s="59" t="s">
        <v>2092</v>
      </c>
      <c r="D545" s="60" t="s">
        <v>5</v>
      </c>
      <c r="E545" s="64">
        <v>300</v>
      </c>
      <c r="F545" s="61">
        <v>60</v>
      </c>
      <c r="G545" s="62">
        <v>2.2799999999999998</v>
      </c>
      <c r="H545" s="61">
        <v>0.7</v>
      </c>
      <c r="I545" s="77">
        <v>1061.743746976</v>
      </c>
      <c r="J545" s="76">
        <f>K5</f>
        <v>0</v>
      </c>
      <c r="K545" s="39">
        <f t="shared" si="38"/>
        <v>1061.743746976</v>
      </c>
      <c r="L545" s="289" t="s">
        <v>521</v>
      </c>
      <c r="M545" s="149">
        <f t="shared" si="37"/>
        <v>5308.7187348799998</v>
      </c>
      <c r="N545" s="279">
        <f t="shared" si="36"/>
        <v>2017.3131192543999</v>
      </c>
      <c r="O545" s="63"/>
    </row>
    <row r="546" spans="1:15" s="3" customFormat="1" ht="12.75">
      <c r="A546" s="586"/>
      <c r="B546" s="71" t="s">
        <v>2093</v>
      </c>
      <c r="C546" s="59" t="s">
        <v>2093</v>
      </c>
      <c r="D546" s="60" t="s">
        <v>5</v>
      </c>
      <c r="E546" s="64">
        <v>300</v>
      </c>
      <c r="F546" s="61">
        <v>60</v>
      </c>
      <c r="G546" s="62">
        <v>3.2571428571428576</v>
      </c>
      <c r="H546" s="61">
        <v>1</v>
      </c>
      <c r="I546" s="77">
        <v>1285.2829306240001</v>
      </c>
      <c r="J546" s="76">
        <f>K5</f>
        <v>0</v>
      </c>
      <c r="K546" s="39">
        <f t="shared" si="38"/>
        <v>1285.2829306240001</v>
      </c>
      <c r="L546" s="289">
        <f t="shared" si="35"/>
        <v>2570.5658612480001</v>
      </c>
      <c r="M546" s="149">
        <f t="shared" si="37"/>
        <v>6426.4146531200004</v>
      </c>
      <c r="N546" s="279">
        <f t="shared" si="36"/>
        <v>2442.0375681855999</v>
      </c>
      <c r="O546" s="63"/>
    </row>
    <row r="547" spans="1:15" s="3" customFormat="1" ht="12.75">
      <c r="A547" s="586"/>
      <c r="B547" s="71" t="s">
        <v>2094</v>
      </c>
      <c r="C547" s="59" t="s">
        <v>2094</v>
      </c>
      <c r="D547" s="60" t="s">
        <v>5</v>
      </c>
      <c r="E547" s="64">
        <v>300</v>
      </c>
      <c r="F547" s="61">
        <v>60</v>
      </c>
      <c r="G547" s="62">
        <v>3.9085714285714293</v>
      </c>
      <c r="H547" s="61">
        <v>1.2</v>
      </c>
      <c r="I547" s="77">
        <v>1451.1345830080002</v>
      </c>
      <c r="J547" s="76">
        <f>K5</f>
        <v>0</v>
      </c>
      <c r="K547" s="39">
        <f t="shared" si="38"/>
        <v>1451.1345830080002</v>
      </c>
      <c r="L547" s="289">
        <f t="shared" si="35"/>
        <v>2902.2691660160003</v>
      </c>
      <c r="M547" s="149" t="s">
        <v>521</v>
      </c>
      <c r="N547" s="279">
        <f t="shared" si="36"/>
        <v>2757.1557077152002</v>
      </c>
      <c r="O547" s="63"/>
    </row>
    <row r="548" spans="1:15" s="3" customFormat="1" ht="12.75" customHeight="1">
      <c r="A548" s="586"/>
      <c r="B548" s="72" t="s">
        <v>2095</v>
      </c>
      <c r="C548" s="65" t="s">
        <v>2095</v>
      </c>
      <c r="D548" s="60" t="s">
        <v>5</v>
      </c>
      <c r="E548" s="64">
        <v>300</v>
      </c>
      <c r="F548" s="61">
        <v>60</v>
      </c>
      <c r="G548" s="62">
        <v>4.66</v>
      </c>
      <c r="H548" s="64">
        <v>1.5</v>
      </c>
      <c r="I548" s="77">
        <v>1701.1138851520002</v>
      </c>
      <c r="J548" s="76">
        <f>K5</f>
        <v>0</v>
      </c>
      <c r="K548" s="39">
        <f t="shared" si="38"/>
        <v>1701.1138851520002</v>
      </c>
      <c r="L548" s="289">
        <f t="shared" si="35"/>
        <v>3402.2277703040004</v>
      </c>
      <c r="M548" s="149" t="s">
        <v>521</v>
      </c>
      <c r="N548" s="279">
        <f t="shared" si="36"/>
        <v>3232.1163817888</v>
      </c>
      <c r="O548" s="63"/>
    </row>
    <row r="549" spans="1:15" s="3" customFormat="1" ht="12.75" customHeight="1">
      <c r="A549" s="586"/>
      <c r="B549" s="72" t="s">
        <v>2096</v>
      </c>
      <c r="C549" s="65" t="s">
        <v>2096</v>
      </c>
      <c r="D549" s="60" t="s">
        <v>5</v>
      </c>
      <c r="E549" s="64">
        <v>400</v>
      </c>
      <c r="F549" s="64">
        <v>60</v>
      </c>
      <c r="G549" s="62">
        <v>3.0150000000000001</v>
      </c>
      <c r="H549" s="61">
        <v>0.7</v>
      </c>
      <c r="I549" s="77">
        <v>1189.1370451839998</v>
      </c>
      <c r="J549" s="76">
        <f>K5</f>
        <v>0</v>
      </c>
      <c r="K549" s="39">
        <f t="shared" si="38"/>
        <v>1189.1370451839998</v>
      </c>
      <c r="L549" s="289" t="s">
        <v>521</v>
      </c>
      <c r="M549" s="149">
        <f t="shared" si="37"/>
        <v>5945.6852259199986</v>
      </c>
      <c r="N549" s="279">
        <f t="shared" si="36"/>
        <v>2259.3603858495994</v>
      </c>
      <c r="O549" s="63"/>
    </row>
    <row r="550" spans="1:15" s="3" customFormat="1" ht="12.75" customHeight="1">
      <c r="A550" s="586"/>
      <c r="B550" s="72" t="s">
        <v>2097</v>
      </c>
      <c r="C550" s="65" t="s">
        <v>2097</v>
      </c>
      <c r="D550" s="60" t="s">
        <v>5</v>
      </c>
      <c r="E550" s="64">
        <v>400</v>
      </c>
      <c r="F550" s="64">
        <v>60</v>
      </c>
      <c r="G550" s="62">
        <v>4.3071428571428569</v>
      </c>
      <c r="H550" s="61">
        <v>1</v>
      </c>
      <c r="I550" s="77">
        <v>1451.1345830080002</v>
      </c>
      <c r="J550" s="76">
        <f>K5</f>
        <v>0</v>
      </c>
      <c r="K550" s="39">
        <f t="shared" si="38"/>
        <v>1451.1345830080002</v>
      </c>
      <c r="L550" s="289">
        <f t="shared" si="35"/>
        <v>2902.2691660160003</v>
      </c>
      <c r="M550" s="149">
        <f t="shared" si="37"/>
        <v>7255.6729150400006</v>
      </c>
      <c r="N550" s="279">
        <f t="shared" si="36"/>
        <v>2757.1557077152002</v>
      </c>
      <c r="O550" s="63"/>
    </row>
    <row r="551" spans="1:15" s="3" customFormat="1" ht="12.75" customHeight="1">
      <c r="A551" s="586"/>
      <c r="B551" s="72" t="s">
        <v>2098</v>
      </c>
      <c r="C551" s="65" t="s">
        <v>2098</v>
      </c>
      <c r="D551" s="60" t="s">
        <v>5</v>
      </c>
      <c r="E551" s="64">
        <v>400</v>
      </c>
      <c r="F551" s="64">
        <v>60</v>
      </c>
      <c r="G551" s="62">
        <v>5.168571428571429</v>
      </c>
      <c r="H551" s="64">
        <v>1.2</v>
      </c>
      <c r="I551" s="77">
        <v>1650.637295296</v>
      </c>
      <c r="J551" s="76">
        <f>K5</f>
        <v>0</v>
      </c>
      <c r="K551" s="39">
        <f t="shared" si="38"/>
        <v>1650.637295296</v>
      </c>
      <c r="L551" s="289">
        <f t="shared" si="35"/>
        <v>3301.2745905920001</v>
      </c>
      <c r="M551" s="149" t="s">
        <v>521</v>
      </c>
      <c r="N551" s="279">
        <f t="shared" si="36"/>
        <v>3136.2108610624</v>
      </c>
      <c r="O551" s="63"/>
    </row>
    <row r="552" spans="1:15" s="3" customFormat="1" ht="12.75" customHeight="1">
      <c r="A552" s="586"/>
      <c r="B552" s="72" t="s">
        <v>2099</v>
      </c>
      <c r="C552" s="65" t="s">
        <v>2099</v>
      </c>
      <c r="D552" s="60" t="s">
        <v>5</v>
      </c>
      <c r="E552" s="64">
        <v>400</v>
      </c>
      <c r="F552" s="64">
        <v>60</v>
      </c>
      <c r="G552" s="62">
        <v>6.28</v>
      </c>
      <c r="H552" s="61">
        <v>1.5</v>
      </c>
      <c r="I552" s="77">
        <v>1953.4968344320002</v>
      </c>
      <c r="J552" s="76">
        <f>K5</f>
        <v>0</v>
      </c>
      <c r="K552" s="39">
        <f t="shared" si="38"/>
        <v>1953.4968344320002</v>
      </c>
      <c r="L552" s="289">
        <f t="shared" si="35"/>
        <v>3906.9936688640005</v>
      </c>
      <c r="M552" s="149" t="s">
        <v>521</v>
      </c>
      <c r="N552" s="279">
        <f t="shared" si="36"/>
        <v>3711.6439854208002</v>
      </c>
      <c r="O552" s="63"/>
    </row>
    <row r="553" spans="1:15" s="3" customFormat="1" ht="12.75" customHeight="1">
      <c r="A553" s="586"/>
      <c r="B553" s="72" t="s">
        <v>2100</v>
      </c>
      <c r="C553" s="65" t="s">
        <v>2100</v>
      </c>
      <c r="D553" s="60" t="s">
        <v>5</v>
      </c>
      <c r="E553" s="64">
        <v>500</v>
      </c>
      <c r="F553" s="64">
        <v>60</v>
      </c>
      <c r="G553" s="62">
        <v>5.4785714285714295</v>
      </c>
      <c r="H553" s="61">
        <v>1</v>
      </c>
      <c r="I553" s="77">
        <v>1609.7752939839997</v>
      </c>
      <c r="J553" s="76">
        <f>K5</f>
        <v>0</v>
      </c>
      <c r="K553" s="39">
        <f t="shared" si="38"/>
        <v>1609.7752939839997</v>
      </c>
      <c r="L553" s="289">
        <f t="shared" si="35"/>
        <v>3219.5505879679995</v>
      </c>
      <c r="M553" s="149">
        <f t="shared" si="37"/>
        <v>8048.8764699199983</v>
      </c>
      <c r="N553" s="279">
        <f t="shared" si="36"/>
        <v>3058.5730585695992</v>
      </c>
      <c r="O553" s="63"/>
    </row>
    <row r="554" spans="1:15" s="3" customFormat="1" ht="12.75" customHeight="1">
      <c r="A554" s="586"/>
      <c r="B554" s="72" t="s">
        <v>2101</v>
      </c>
      <c r="C554" s="65" t="s">
        <v>2101</v>
      </c>
      <c r="D554" s="60" t="s">
        <v>5</v>
      </c>
      <c r="E554" s="64">
        <v>500</v>
      </c>
      <c r="F554" s="64">
        <v>60</v>
      </c>
      <c r="G554" s="62">
        <v>6.5742857142857147</v>
      </c>
      <c r="H554" s="61">
        <v>1.2</v>
      </c>
      <c r="I554" s="77">
        <v>1842.9290661759997</v>
      </c>
      <c r="J554" s="76">
        <f>K5</f>
        <v>0</v>
      </c>
      <c r="K554" s="39">
        <f t="shared" si="38"/>
        <v>1842.9290661759997</v>
      </c>
      <c r="L554" s="289">
        <f t="shared" si="35"/>
        <v>3685.8581323519993</v>
      </c>
      <c r="M554" s="149" t="s">
        <v>521</v>
      </c>
      <c r="N554" s="279">
        <f t="shared" si="36"/>
        <v>3501.5652257343991</v>
      </c>
      <c r="O554" s="63"/>
    </row>
    <row r="555" spans="1:15" s="3" customFormat="1" ht="12.75" customHeight="1">
      <c r="A555" s="586"/>
      <c r="B555" s="72" t="s">
        <v>2102</v>
      </c>
      <c r="C555" s="65" t="s">
        <v>2102</v>
      </c>
      <c r="D555" s="60" t="s">
        <v>5</v>
      </c>
      <c r="E555" s="64">
        <v>500</v>
      </c>
      <c r="F555" s="64">
        <v>60</v>
      </c>
      <c r="G555" s="62">
        <v>8.09</v>
      </c>
      <c r="H555" s="64">
        <v>1.5</v>
      </c>
      <c r="I555" s="77">
        <v>2193.8615480320004</v>
      </c>
      <c r="J555" s="76">
        <f>K5</f>
        <v>0</v>
      </c>
      <c r="K555" s="39">
        <f t="shared" si="38"/>
        <v>2193.8615480320004</v>
      </c>
      <c r="L555" s="289">
        <f t="shared" si="35"/>
        <v>4387.7230960640009</v>
      </c>
      <c r="M555" s="149" t="s">
        <v>521</v>
      </c>
      <c r="N555" s="279">
        <f t="shared" si="36"/>
        <v>4168.3369412608008</v>
      </c>
      <c r="O555" s="63"/>
    </row>
    <row r="556" spans="1:15" s="3" customFormat="1" ht="12.75" customHeight="1">
      <c r="A556" s="586"/>
      <c r="B556" s="72" t="s">
        <v>2103</v>
      </c>
      <c r="C556" s="65" t="s">
        <v>2103</v>
      </c>
      <c r="D556" s="60" t="s">
        <v>5</v>
      </c>
      <c r="E556" s="64">
        <v>600</v>
      </c>
      <c r="F556" s="64">
        <v>60</v>
      </c>
      <c r="G556" s="62">
        <v>6.7857142857142865</v>
      </c>
      <c r="H556" s="61">
        <v>1</v>
      </c>
      <c r="I556" s="77">
        <v>1761.205063552</v>
      </c>
      <c r="J556" s="76">
        <f>K5</f>
        <v>0</v>
      </c>
      <c r="K556" s="39">
        <f t="shared" si="38"/>
        <v>1761.205063552</v>
      </c>
      <c r="L556" s="289">
        <f t="shared" si="35"/>
        <v>3522.4101271039999</v>
      </c>
      <c r="M556" s="149">
        <f t="shared" si="37"/>
        <v>8806.0253177599989</v>
      </c>
      <c r="N556" s="279">
        <f t="shared" si="36"/>
        <v>3346.2896207487997</v>
      </c>
      <c r="O556" s="63"/>
    </row>
    <row r="557" spans="1:15" s="3" customFormat="1" ht="12.75" customHeight="1">
      <c r="A557" s="586"/>
      <c r="B557" s="72" t="s">
        <v>2104</v>
      </c>
      <c r="C557" s="65" t="s">
        <v>2104</v>
      </c>
      <c r="D557" s="60" t="s">
        <v>5</v>
      </c>
      <c r="E557" s="64">
        <v>600</v>
      </c>
      <c r="F557" s="64">
        <v>60</v>
      </c>
      <c r="G557" s="62">
        <v>8.1428571428571423</v>
      </c>
      <c r="H557" s="61">
        <v>1.2</v>
      </c>
      <c r="I557" s="77">
        <v>2025.6062485119999</v>
      </c>
      <c r="J557" s="76">
        <f>K5</f>
        <v>0</v>
      </c>
      <c r="K557" s="39">
        <f t="shared" si="38"/>
        <v>2025.6062485119999</v>
      </c>
      <c r="L557" s="289">
        <f t="shared" si="35"/>
        <v>4051.2124970239997</v>
      </c>
      <c r="M557" s="149" t="s">
        <v>521</v>
      </c>
      <c r="N557" s="279">
        <f t="shared" si="36"/>
        <v>3848.6518721727994</v>
      </c>
      <c r="O557" s="63"/>
    </row>
    <row r="558" spans="1:15" s="3" customFormat="1" ht="12.75" customHeight="1">
      <c r="A558" s="586"/>
      <c r="B558" s="72" t="s">
        <v>2105</v>
      </c>
      <c r="C558" s="65" t="s">
        <v>2105</v>
      </c>
      <c r="D558" s="60" t="s">
        <v>5</v>
      </c>
      <c r="E558" s="64">
        <v>600</v>
      </c>
      <c r="F558" s="64">
        <v>60</v>
      </c>
      <c r="G558" s="62">
        <v>10.1</v>
      </c>
      <c r="H558" s="61">
        <v>1.5</v>
      </c>
      <c r="I558" s="77">
        <v>2424.6116730879999</v>
      </c>
      <c r="J558" s="76">
        <f>K5</f>
        <v>0</v>
      </c>
      <c r="K558" s="39">
        <f t="shared" si="38"/>
        <v>2424.6116730879999</v>
      </c>
      <c r="L558" s="289">
        <f t="shared" si="35"/>
        <v>4849.2233461759997</v>
      </c>
      <c r="M558" s="149" t="s">
        <v>521</v>
      </c>
      <c r="N558" s="279">
        <f t="shared" si="36"/>
        <v>4606.7621788671995</v>
      </c>
      <c r="O558" s="63"/>
    </row>
    <row r="559" spans="1:15" s="3" customFormat="1" ht="12.75" customHeight="1">
      <c r="A559" s="584"/>
      <c r="B559" s="72" t="s">
        <v>2106</v>
      </c>
      <c r="C559" s="65" t="s">
        <v>2106</v>
      </c>
      <c r="D559" s="60" t="s">
        <v>5</v>
      </c>
      <c r="E559" s="64">
        <v>100</v>
      </c>
      <c r="F559" s="64">
        <v>70</v>
      </c>
      <c r="G559" s="62">
        <v>1.1950000000000001</v>
      </c>
      <c r="H559" s="61">
        <v>0.7</v>
      </c>
      <c r="I559" s="77">
        <v>838.20456332800006</v>
      </c>
      <c r="J559" s="76">
        <f>K5</f>
        <v>0</v>
      </c>
      <c r="K559" s="39">
        <f t="shared" si="38"/>
        <v>838.20456332800006</v>
      </c>
      <c r="L559" s="289" t="s">
        <v>521</v>
      </c>
      <c r="M559" s="149">
        <f t="shared" si="37"/>
        <v>4191.0228166400002</v>
      </c>
      <c r="N559" s="279">
        <f t="shared" si="36"/>
        <v>1592.5886703231999</v>
      </c>
      <c r="O559" s="63"/>
    </row>
    <row r="560" spans="1:15" s="3" customFormat="1" ht="12.75" customHeight="1">
      <c r="A560" s="584"/>
      <c r="B560" s="72" t="s">
        <v>2107</v>
      </c>
      <c r="C560" s="65" t="s">
        <v>2107</v>
      </c>
      <c r="D560" s="60" t="s">
        <v>5</v>
      </c>
      <c r="E560" s="64">
        <v>100</v>
      </c>
      <c r="F560" s="64">
        <v>70</v>
      </c>
      <c r="G560" s="62">
        <v>1.6285714285714286</v>
      </c>
      <c r="H560" s="61">
        <v>1</v>
      </c>
      <c r="I560" s="77">
        <v>980.01974435199986</v>
      </c>
      <c r="J560" s="76">
        <f>K5</f>
        <v>0</v>
      </c>
      <c r="K560" s="39">
        <f t="shared" si="38"/>
        <v>980.01974435199986</v>
      </c>
      <c r="L560" s="289">
        <f t="shared" si="35"/>
        <v>1960.0394887039997</v>
      </c>
      <c r="M560" s="149">
        <f t="shared" si="37"/>
        <v>4900.0987217599995</v>
      </c>
      <c r="N560" s="279">
        <f t="shared" si="36"/>
        <v>1862.0375142687997</v>
      </c>
      <c r="O560" s="63"/>
    </row>
    <row r="561" spans="1:15" s="3" customFormat="1" ht="12.75" customHeight="1">
      <c r="A561" s="584"/>
      <c r="B561" s="72" t="s">
        <v>2108</v>
      </c>
      <c r="C561" s="65" t="s">
        <v>2108</v>
      </c>
      <c r="D561" s="60" t="s">
        <v>5</v>
      </c>
      <c r="E561" s="64">
        <v>100</v>
      </c>
      <c r="F561" s="64">
        <v>70</v>
      </c>
      <c r="G561" s="62">
        <v>1.9542857142857142</v>
      </c>
      <c r="H561" s="64">
        <v>1.2</v>
      </c>
      <c r="I561" s="77">
        <v>1083.3765711999999</v>
      </c>
      <c r="J561" s="76">
        <f>K5</f>
        <v>0</v>
      </c>
      <c r="K561" s="39">
        <f t="shared" si="38"/>
        <v>1083.3765711999999</v>
      </c>
      <c r="L561" s="289">
        <f t="shared" si="35"/>
        <v>2166.7531423999999</v>
      </c>
      <c r="M561" s="149" t="s">
        <v>521</v>
      </c>
      <c r="N561" s="279">
        <f t="shared" si="36"/>
        <v>2058.4154852799998</v>
      </c>
      <c r="O561" s="63"/>
    </row>
    <row r="562" spans="1:15" s="3" customFormat="1" ht="12.75" customHeight="1">
      <c r="A562" s="584"/>
      <c r="B562" s="72" t="s">
        <v>2109</v>
      </c>
      <c r="C562" s="65" t="s">
        <v>2109</v>
      </c>
      <c r="D562" s="60" t="s">
        <v>5</v>
      </c>
      <c r="E562" s="64">
        <v>100</v>
      </c>
      <c r="F562" s="64">
        <v>70</v>
      </c>
      <c r="G562" s="62">
        <v>2.17</v>
      </c>
      <c r="H562" s="61">
        <v>1.5</v>
      </c>
      <c r="I562" s="77">
        <v>1237.2099879039997</v>
      </c>
      <c r="J562" s="76">
        <f>K5</f>
        <v>0</v>
      </c>
      <c r="K562" s="39">
        <f t="shared" si="38"/>
        <v>1237.2099879039997</v>
      </c>
      <c r="L562" s="289">
        <f t="shared" si="35"/>
        <v>2474.4199758079994</v>
      </c>
      <c r="M562" s="149" t="s">
        <v>521</v>
      </c>
      <c r="N562" s="279">
        <f t="shared" si="36"/>
        <v>2350.6989770175992</v>
      </c>
      <c r="O562" s="63"/>
    </row>
    <row r="563" spans="1:15" s="3" customFormat="1" ht="12.75" customHeight="1">
      <c r="A563" s="586"/>
      <c r="B563" s="72" t="s">
        <v>2110</v>
      </c>
      <c r="C563" s="65" t="s">
        <v>2110</v>
      </c>
      <c r="D563" s="60" t="s">
        <v>5</v>
      </c>
      <c r="E563" s="64">
        <v>150</v>
      </c>
      <c r="F563" s="64">
        <v>70</v>
      </c>
      <c r="G563" s="62">
        <v>1.47</v>
      </c>
      <c r="H563" s="61">
        <v>0.7</v>
      </c>
      <c r="I563" s="77">
        <v>900.69938886399996</v>
      </c>
      <c r="J563" s="76">
        <f>K5</f>
        <v>0</v>
      </c>
      <c r="K563" s="39">
        <f t="shared" si="38"/>
        <v>900.69938886399996</v>
      </c>
      <c r="L563" s="289" t="s">
        <v>521</v>
      </c>
      <c r="M563" s="149">
        <f t="shared" si="37"/>
        <v>4503.4969443199998</v>
      </c>
      <c r="N563" s="279">
        <f t="shared" si="36"/>
        <v>1711.3288388415999</v>
      </c>
      <c r="O563" s="63"/>
    </row>
    <row r="564" spans="1:15" s="3" customFormat="1" ht="12.75" customHeight="1">
      <c r="A564" s="586"/>
      <c r="B564" s="72" t="s">
        <v>2111</v>
      </c>
      <c r="C564" s="65" t="s">
        <v>2111</v>
      </c>
      <c r="D564" s="60" t="s">
        <v>5</v>
      </c>
      <c r="E564" s="64">
        <v>150</v>
      </c>
      <c r="F564" s="64">
        <v>70</v>
      </c>
      <c r="G564" s="62">
        <v>2.1</v>
      </c>
      <c r="H564" s="61">
        <v>1</v>
      </c>
      <c r="I564" s="77">
        <v>1066.5510412480003</v>
      </c>
      <c r="J564" s="76">
        <f>K5</f>
        <v>0</v>
      </c>
      <c r="K564" s="39">
        <f t="shared" si="38"/>
        <v>1066.5510412480003</v>
      </c>
      <c r="L564" s="289">
        <f t="shared" si="35"/>
        <v>2133.1020824960005</v>
      </c>
      <c r="M564" s="149">
        <f t="shared" si="37"/>
        <v>5332.7552062400009</v>
      </c>
      <c r="N564" s="279">
        <f t="shared" si="36"/>
        <v>2026.4469783712004</v>
      </c>
      <c r="O564" s="63"/>
    </row>
    <row r="565" spans="1:15" s="3" customFormat="1" ht="12.75" customHeight="1">
      <c r="A565" s="586"/>
      <c r="B565" s="72" t="s">
        <v>2112</v>
      </c>
      <c r="C565" s="65" t="s">
        <v>2112</v>
      </c>
      <c r="D565" s="60" t="s">
        <v>5</v>
      </c>
      <c r="E565" s="64">
        <v>150</v>
      </c>
      <c r="F565" s="64">
        <v>70</v>
      </c>
      <c r="G565" s="62">
        <v>2.52</v>
      </c>
      <c r="H565" s="61">
        <v>1.2</v>
      </c>
      <c r="I565" s="77">
        <v>1189.1370451839998</v>
      </c>
      <c r="J565" s="76">
        <f>K5</f>
        <v>0</v>
      </c>
      <c r="K565" s="39">
        <f t="shared" si="38"/>
        <v>1189.1370451839998</v>
      </c>
      <c r="L565" s="289">
        <f t="shared" si="35"/>
        <v>2378.2740903679996</v>
      </c>
      <c r="M565" s="149" t="s">
        <v>521</v>
      </c>
      <c r="N565" s="279">
        <f t="shared" si="36"/>
        <v>2259.3603858495994</v>
      </c>
      <c r="O565" s="63"/>
    </row>
    <row r="566" spans="1:15" s="3" customFormat="1" ht="12.75" customHeight="1">
      <c r="A566" s="586"/>
      <c r="B566" s="72" t="s">
        <v>2113</v>
      </c>
      <c r="C566" s="65" t="s">
        <v>2113</v>
      </c>
      <c r="D566" s="60" t="s">
        <v>5</v>
      </c>
      <c r="E566" s="64">
        <v>150</v>
      </c>
      <c r="F566" s="64">
        <v>70</v>
      </c>
      <c r="G566" s="62">
        <v>2.77</v>
      </c>
      <c r="H566" s="61">
        <v>1.5</v>
      </c>
      <c r="I566" s="77">
        <v>1371.8142275200003</v>
      </c>
      <c r="J566" s="76">
        <f>K5</f>
        <v>0</v>
      </c>
      <c r="K566" s="39">
        <f t="shared" si="38"/>
        <v>1371.8142275200003</v>
      </c>
      <c r="L566" s="289">
        <f t="shared" si="35"/>
        <v>2743.6284550400005</v>
      </c>
      <c r="M566" s="149" t="s">
        <v>521</v>
      </c>
      <c r="N566" s="279">
        <f t="shared" si="36"/>
        <v>2606.4470322880002</v>
      </c>
      <c r="O566" s="63"/>
    </row>
    <row r="567" spans="1:15" s="3" customFormat="1" ht="12.75" customHeight="1">
      <c r="A567" s="586"/>
      <c r="B567" s="72" t="s">
        <v>2114</v>
      </c>
      <c r="C567" s="65" t="s">
        <v>2114</v>
      </c>
      <c r="D567" s="60" t="s">
        <v>5</v>
      </c>
      <c r="E567" s="64">
        <v>200</v>
      </c>
      <c r="F567" s="64">
        <v>70</v>
      </c>
      <c r="G567" s="62">
        <v>1.76</v>
      </c>
      <c r="H567" s="61">
        <v>0.7</v>
      </c>
      <c r="I567" s="77">
        <v>958.38692012799993</v>
      </c>
      <c r="J567" s="76">
        <f>K5</f>
        <v>0</v>
      </c>
      <c r="K567" s="39">
        <f t="shared" si="38"/>
        <v>958.38692012799993</v>
      </c>
      <c r="L567" s="289" t="s">
        <v>521</v>
      </c>
      <c r="M567" s="149">
        <f t="shared" si="37"/>
        <v>4791.9346006399992</v>
      </c>
      <c r="N567" s="279">
        <f t="shared" si="36"/>
        <v>1820.9351482431998</v>
      </c>
      <c r="O567" s="63"/>
    </row>
    <row r="568" spans="1:15" s="3" customFormat="1" ht="12.75" customHeight="1">
      <c r="A568" s="586"/>
      <c r="B568" s="72" t="s">
        <v>2115</v>
      </c>
      <c r="C568" s="65" t="s">
        <v>2115</v>
      </c>
      <c r="D568" s="60" t="s">
        <v>5</v>
      </c>
      <c r="E568" s="64">
        <v>200</v>
      </c>
      <c r="F568" s="64">
        <v>70</v>
      </c>
      <c r="G568" s="62">
        <v>2.5142857142857142</v>
      </c>
      <c r="H568" s="61">
        <v>1</v>
      </c>
      <c r="I568" s="77">
        <v>1148.275043872</v>
      </c>
      <c r="J568" s="76">
        <f>K5</f>
        <v>0</v>
      </c>
      <c r="K568" s="39">
        <f t="shared" si="38"/>
        <v>1148.275043872</v>
      </c>
      <c r="L568" s="289">
        <f t="shared" si="35"/>
        <v>2296.5500877439999</v>
      </c>
      <c r="M568" s="149">
        <f t="shared" si="37"/>
        <v>5741.3752193599994</v>
      </c>
      <c r="N568" s="279">
        <f t="shared" si="36"/>
        <v>2181.7225833568</v>
      </c>
      <c r="O568" s="63"/>
    </row>
    <row r="569" spans="1:15" s="3" customFormat="1" ht="12.75" customHeight="1">
      <c r="A569" s="586"/>
      <c r="B569" s="72" t="s">
        <v>2116</v>
      </c>
      <c r="C569" s="65" t="s">
        <v>2116</v>
      </c>
      <c r="D569" s="60" t="s">
        <v>5</v>
      </c>
      <c r="E569" s="64">
        <v>200</v>
      </c>
      <c r="F569" s="64">
        <v>70</v>
      </c>
      <c r="G569" s="62">
        <v>3.0171428571428573</v>
      </c>
      <c r="H569" s="61">
        <v>1.2</v>
      </c>
      <c r="I569" s="77">
        <v>1287.6865777599999</v>
      </c>
      <c r="J569" s="76">
        <f>K5</f>
        <v>0</v>
      </c>
      <c r="K569" s="39">
        <f t="shared" si="38"/>
        <v>1287.6865777599999</v>
      </c>
      <c r="L569" s="289">
        <f t="shared" si="35"/>
        <v>2575.3731555199997</v>
      </c>
      <c r="M569" s="149" t="s">
        <v>521</v>
      </c>
      <c r="N569" s="279">
        <f t="shared" si="36"/>
        <v>2446.6044977439997</v>
      </c>
      <c r="O569" s="63"/>
    </row>
    <row r="570" spans="1:15" s="3" customFormat="1" ht="12.75" customHeight="1">
      <c r="A570" s="586"/>
      <c r="B570" s="72" t="s">
        <v>2117</v>
      </c>
      <c r="C570" s="65" t="s">
        <v>2117</v>
      </c>
      <c r="D570" s="60" t="s">
        <v>5</v>
      </c>
      <c r="E570" s="64">
        <v>200</v>
      </c>
      <c r="F570" s="64">
        <v>70</v>
      </c>
      <c r="G570" s="62">
        <v>3.42</v>
      </c>
      <c r="H570" s="64">
        <v>1.5</v>
      </c>
      <c r="I570" s="77">
        <v>1496.8038785919998</v>
      </c>
      <c r="J570" s="76">
        <f>K5</f>
        <v>0</v>
      </c>
      <c r="K570" s="39">
        <f t="shared" si="38"/>
        <v>1496.8038785919998</v>
      </c>
      <c r="L570" s="289">
        <f t="shared" si="35"/>
        <v>2993.6077571839996</v>
      </c>
      <c r="M570" s="149" t="s">
        <v>521</v>
      </c>
      <c r="N570" s="279">
        <f t="shared" si="36"/>
        <v>2843.9273693247997</v>
      </c>
      <c r="O570" s="63"/>
    </row>
    <row r="571" spans="1:15" s="3" customFormat="1" ht="12.75" customHeight="1">
      <c r="A571" s="586"/>
      <c r="B571" s="72" t="s">
        <v>2118</v>
      </c>
      <c r="C571" s="65" t="s">
        <v>2118</v>
      </c>
      <c r="D571" s="60" t="s">
        <v>5</v>
      </c>
      <c r="E571" s="64">
        <v>300</v>
      </c>
      <c r="F571" s="64">
        <v>70</v>
      </c>
      <c r="G571" s="62">
        <v>2.42</v>
      </c>
      <c r="H571" s="61">
        <v>0.7</v>
      </c>
      <c r="I571" s="77">
        <v>1085.780218336</v>
      </c>
      <c r="J571" s="76">
        <f>K5</f>
        <v>0</v>
      </c>
      <c r="K571" s="39">
        <f t="shared" si="38"/>
        <v>1085.780218336</v>
      </c>
      <c r="L571" s="289" t="s">
        <v>521</v>
      </c>
      <c r="M571" s="149">
        <f t="shared" si="37"/>
        <v>5428.9010916799998</v>
      </c>
      <c r="N571" s="279">
        <f t="shared" si="36"/>
        <v>2062.9824148384</v>
      </c>
      <c r="O571" s="63"/>
    </row>
    <row r="572" spans="1:15" s="3" customFormat="1" ht="12.75" customHeight="1">
      <c r="A572" s="586"/>
      <c r="B572" s="72" t="s">
        <v>2119</v>
      </c>
      <c r="C572" s="65" t="s">
        <v>2119</v>
      </c>
      <c r="D572" s="60" t="s">
        <v>5</v>
      </c>
      <c r="E572" s="64">
        <v>300</v>
      </c>
      <c r="F572" s="64">
        <v>70</v>
      </c>
      <c r="G572" s="62">
        <v>3.4571428571428577</v>
      </c>
      <c r="H572" s="61">
        <v>1</v>
      </c>
      <c r="I572" s="77">
        <v>1321.3376376639999</v>
      </c>
      <c r="J572" s="76">
        <f>K5</f>
        <v>0</v>
      </c>
      <c r="K572" s="39">
        <f t="shared" si="38"/>
        <v>1321.3376376639999</v>
      </c>
      <c r="L572" s="289">
        <f t="shared" ref="L572:L634" si="39">K572*2</f>
        <v>2642.6752753279998</v>
      </c>
      <c r="M572" s="149">
        <f t="shared" si="37"/>
        <v>6606.6881883199994</v>
      </c>
      <c r="N572" s="279">
        <f t="shared" si="36"/>
        <v>2510.5415115615997</v>
      </c>
      <c r="O572" s="63"/>
    </row>
    <row r="573" spans="1:15" s="3" customFormat="1" ht="12.75" customHeight="1">
      <c r="A573" s="586"/>
      <c r="B573" s="72" t="s">
        <v>2120</v>
      </c>
      <c r="C573" s="65" t="s">
        <v>2120</v>
      </c>
      <c r="D573" s="60" t="s">
        <v>5</v>
      </c>
      <c r="E573" s="64">
        <v>300</v>
      </c>
      <c r="F573" s="64">
        <v>70</v>
      </c>
      <c r="G573" s="62">
        <v>4.1485714285714295</v>
      </c>
      <c r="H573" s="64">
        <v>1.2</v>
      </c>
      <c r="I573" s="77">
        <v>1494.400231456</v>
      </c>
      <c r="J573" s="76">
        <f>K5</f>
        <v>0</v>
      </c>
      <c r="K573" s="39">
        <f t="shared" si="38"/>
        <v>1494.400231456</v>
      </c>
      <c r="L573" s="289">
        <f t="shared" si="39"/>
        <v>2988.8004629120001</v>
      </c>
      <c r="M573" s="149" t="s">
        <v>521</v>
      </c>
      <c r="N573" s="279">
        <f t="shared" si="36"/>
        <v>2839.3604397663998</v>
      </c>
      <c r="O573" s="63"/>
    </row>
    <row r="574" spans="1:15" s="3" customFormat="1" ht="12.75" customHeight="1">
      <c r="A574" s="586"/>
      <c r="B574" s="72" t="s">
        <v>2121</v>
      </c>
      <c r="C574" s="65" t="s">
        <v>2121</v>
      </c>
      <c r="D574" s="60" t="s">
        <v>5</v>
      </c>
      <c r="E574" s="64">
        <v>300</v>
      </c>
      <c r="F574" s="64">
        <v>70</v>
      </c>
      <c r="G574" s="62">
        <v>4.8600000000000003</v>
      </c>
      <c r="H574" s="61">
        <v>1.5</v>
      </c>
      <c r="I574" s="77">
        <v>1756.3977692800001</v>
      </c>
      <c r="J574" s="76">
        <f>K5</f>
        <v>0</v>
      </c>
      <c r="K574" s="39">
        <f t="shared" si="38"/>
        <v>1756.3977692800001</v>
      </c>
      <c r="L574" s="289">
        <f t="shared" si="39"/>
        <v>3512.7955385600003</v>
      </c>
      <c r="M574" s="149" t="s">
        <v>521</v>
      </c>
      <c r="N574" s="279">
        <f t="shared" si="36"/>
        <v>3337.1557616320001</v>
      </c>
      <c r="O574" s="63"/>
    </row>
    <row r="575" spans="1:15" s="3" customFormat="1" ht="12.75" customHeight="1">
      <c r="A575" s="586"/>
      <c r="B575" s="72" t="s">
        <v>2122</v>
      </c>
      <c r="C575" s="65" t="s">
        <v>2122</v>
      </c>
      <c r="D575" s="60" t="s">
        <v>5</v>
      </c>
      <c r="E575" s="64">
        <v>400</v>
      </c>
      <c r="F575" s="64">
        <v>70</v>
      </c>
      <c r="G575" s="62">
        <v>3.165</v>
      </c>
      <c r="H575" s="61">
        <v>0.7</v>
      </c>
      <c r="I575" s="77">
        <v>1213.173516544</v>
      </c>
      <c r="J575" s="76">
        <f>K5</f>
        <v>0</v>
      </c>
      <c r="K575" s="39">
        <f t="shared" si="38"/>
        <v>1213.173516544</v>
      </c>
      <c r="L575" s="289" t="s">
        <v>521</v>
      </c>
      <c r="M575" s="149">
        <f t="shared" si="37"/>
        <v>6065.8675827200004</v>
      </c>
      <c r="N575" s="279">
        <f t="shared" si="36"/>
        <v>2305.0296814335998</v>
      </c>
      <c r="O575" s="63"/>
    </row>
    <row r="576" spans="1:15" s="3" customFormat="1" ht="12.75" customHeight="1">
      <c r="A576" s="586"/>
      <c r="B576" s="72" t="s">
        <v>2123</v>
      </c>
      <c r="C576" s="65" t="s">
        <v>2123</v>
      </c>
      <c r="D576" s="60" t="s">
        <v>5</v>
      </c>
      <c r="E576" s="64">
        <v>400</v>
      </c>
      <c r="F576" s="64">
        <v>70</v>
      </c>
      <c r="G576" s="62">
        <v>4.5214285714285722</v>
      </c>
      <c r="H576" s="64">
        <v>1</v>
      </c>
      <c r="I576" s="77">
        <v>1482.3819957760002</v>
      </c>
      <c r="J576" s="76">
        <f>K5</f>
        <v>0</v>
      </c>
      <c r="K576" s="39">
        <f t="shared" si="38"/>
        <v>1482.3819957760002</v>
      </c>
      <c r="L576" s="289">
        <f t="shared" si="39"/>
        <v>2964.7639915520003</v>
      </c>
      <c r="M576" s="149">
        <f t="shared" si="37"/>
        <v>7411.9099788800013</v>
      </c>
      <c r="N576" s="279">
        <f t="shared" si="36"/>
        <v>2816.5257919744004</v>
      </c>
      <c r="O576" s="63"/>
    </row>
    <row r="577" spans="1:15" s="3" customFormat="1" ht="12.75" customHeight="1">
      <c r="A577" s="586"/>
      <c r="B577" s="72" t="s">
        <v>2124</v>
      </c>
      <c r="C577" s="65" t="s">
        <v>2124</v>
      </c>
      <c r="D577" s="60" t="s">
        <v>5</v>
      </c>
      <c r="E577" s="64">
        <v>400</v>
      </c>
      <c r="F577" s="64">
        <v>70</v>
      </c>
      <c r="G577" s="62">
        <v>5.4257142857142853</v>
      </c>
      <c r="H577" s="61">
        <v>1.2</v>
      </c>
      <c r="I577" s="77">
        <v>1691.4992966080003</v>
      </c>
      <c r="J577" s="76">
        <f>K5</f>
        <v>0</v>
      </c>
      <c r="K577" s="39">
        <f t="shared" si="38"/>
        <v>1691.4992966080003</v>
      </c>
      <c r="L577" s="289">
        <f t="shared" si="39"/>
        <v>3382.9985932160007</v>
      </c>
      <c r="M577" s="149" t="s">
        <v>521</v>
      </c>
      <c r="N577" s="279">
        <f t="shared" si="36"/>
        <v>3213.8486635552003</v>
      </c>
      <c r="O577" s="63"/>
    </row>
    <row r="578" spans="1:15" s="3" customFormat="1" ht="12.75" customHeight="1">
      <c r="A578" s="586"/>
      <c r="B578" s="72" t="s">
        <v>2125</v>
      </c>
      <c r="C578" s="65" t="s">
        <v>2125</v>
      </c>
      <c r="D578" s="60" t="s">
        <v>5</v>
      </c>
      <c r="E578" s="64">
        <v>400</v>
      </c>
      <c r="F578" s="64">
        <v>70</v>
      </c>
      <c r="G578" s="62">
        <v>6.5</v>
      </c>
      <c r="H578" s="61">
        <v>1.5</v>
      </c>
      <c r="I578" s="77">
        <v>2003.9734242880002</v>
      </c>
      <c r="J578" s="76">
        <f>K5</f>
        <v>0</v>
      </c>
      <c r="K578" s="39">
        <f t="shared" si="38"/>
        <v>2003.9734242880002</v>
      </c>
      <c r="L578" s="289">
        <f t="shared" si="39"/>
        <v>4007.9468485760003</v>
      </c>
      <c r="M578" s="149" t="s">
        <v>521</v>
      </c>
      <c r="N578" s="279">
        <f t="shared" si="36"/>
        <v>3807.5495061472002</v>
      </c>
      <c r="O578" s="63"/>
    </row>
    <row r="579" spans="1:15" s="3" customFormat="1" ht="12.75" customHeight="1">
      <c r="A579" s="586"/>
      <c r="B579" s="72" t="s">
        <v>2126</v>
      </c>
      <c r="C579" s="65" t="s">
        <v>2126</v>
      </c>
      <c r="D579" s="60" t="s">
        <v>5</v>
      </c>
      <c r="E579" s="64">
        <v>500</v>
      </c>
      <c r="F579" s="64">
        <v>70</v>
      </c>
      <c r="G579" s="62">
        <v>5.7214285714285715</v>
      </c>
      <c r="H579" s="61">
        <v>1</v>
      </c>
      <c r="I579" s="77">
        <v>1641.0227067520002</v>
      </c>
      <c r="J579" s="76">
        <f>K5</f>
        <v>0</v>
      </c>
      <c r="K579" s="39">
        <f t="shared" si="38"/>
        <v>1641.0227067520002</v>
      </c>
      <c r="L579" s="289">
        <f t="shared" si="39"/>
        <v>3282.0454135040004</v>
      </c>
      <c r="M579" s="149">
        <f t="shared" si="37"/>
        <v>8205.1135337600008</v>
      </c>
      <c r="N579" s="279">
        <f t="shared" si="36"/>
        <v>3117.9431428288003</v>
      </c>
      <c r="O579" s="63"/>
    </row>
    <row r="580" spans="1:15" s="3" customFormat="1" ht="12.75" customHeight="1">
      <c r="A580" s="586"/>
      <c r="B580" s="72" t="s">
        <v>2127</v>
      </c>
      <c r="C580" s="65" t="s">
        <v>2127</v>
      </c>
      <c r="D580" s="60" t="s">
        <v>5</v>
      </c>
      <c r="E580" s="64">
        <v>500</v>
      </c>
      <c r="F580" s="64">
        <v>70</v>
      </c>
      <c r="G580" s="62">
        <v>6.8657142857142865</v>
      </c>
      <c r="H580" s="64">
        <v>1.2</v>
      </c>
      <c r="I580" s="77">
        <v>1881.3874203519999</v>
      </c>
      <c r="J580" s="76">
        <f>K5</f>
        <v>0</v>
      </c>
      <c r="K580" s="39">
        <f t="shared" si="38"/>
        <v>1881.3874203519999</v>
      </c>
      <c r="L580" s="289">
        <f t="shared" si="39"/>
        <v>3762.7748407039999</v>
      </c>
      <c r="M580" s="149" t="s">
        <v>521</v>
      </c>
      <c r="N580" s="279">
        <f t="shared" si="36"/>
        <v>3574.6360986687996</v>
      </c>
      <c r="O580" s="63"/>
    </row>
    <row r="581" spans="1:15" s="3" customFormat="1" ht="12.75" customHeight="1">
      <c r="A581" s="586"/>
      <c r="B581" s="72" t="s">
        <v>2128</v>
      </c>
      <c r="C581" s="65" t="s">
        <v>2128</v>
      </c>
      <c r="D581" s="60" t="s">
        <v>5</v>
      </c>
      <c r="E581" s="64">
        <v>500</v>
      </c>
      <c r="F581" s="64">
        <v>70</v>
      </c>
      <c r="G581" s="62">
        <v>8.33</v>
      </c>
      <c r="H581" s="61">
        <v>1.5</v>
      </c>
      <c r="I581" s="77">
        <v>2244.3381378880003</v>
      </c>
      <c r="J581" s="76">
        <f>K5</f>
        <v>0</v>
      </c>
      <c r="K581" s="39">
        <f t="shared" si="38"/>
        <v>2244.3381378880003</v>
      </c>
      <c r="L581" s="289">
        <f t="shared" si="39"/>
        <v>4488.6762757760007</v>
      </c>
      <c r="M581" s="149" t="s">
        <v>521</v>
      </c>
      <c r="N581" s="279">
        <f t="shared" si="36"/>
        <v>4264.2424619872008</v>
      </c>
      <c r="O581" s="63"/>
    </row>
    <row r="582" spans="1:15" s="3" customFormat="1" ht="12.75" customHeight="1">
      <c r="A582" s="586"/>
      <c r="B582" s="72" t="s">
        <v>2129</v>
      </c>
      <c r="C582" s="65" t="s">
        <v>2129</v>
      </c>
      <c r="D582" s="60" t="s">
        <v>5</v>
      </c>
      <c r="E582" s="64">
        <v>600</v>
      </c>
      <c r="F582" s="64">
        <v>70</v>
      </c>
      <c r="G582" s="62">
        <v>7.0428571428571427</v>
      </c>
      <c r="H582" s="61">
        <v>1</v>
      </c>
      <c r="I582" s="77">
        <v>1790.0488291839999</v>
      </c>
      <c r="J582" s="76">
        <f>K5</f>
        <v>0</v>
      </c>
      <c r="K582" s="39">
        <f t="shared" si="38"/>
        <v>1790.0488291839999</v>
      </c>
      <c r="L582" s="289">
        <f t="shared" si="39"/>
        <v>3580.0976583679999</v>
      </c>
      <c r="M582" s="149">
        <f t="shared" si="37"/>
        <v>8950.2441459199999</v>
      </c>
      <c r="N582" s="279">
        <f t="shared" si="36"/>
        <v>3401.0927754495997</v>
      </c>
      <c r="O582" s="63"/>
    </row>
    <row r="583" spans="1:15" s="3" customFormat="1" ht="12.75" customHeight="1">
      <c r="A583" s="586"/>
      <c r="B583" s="72" t="s">
        <v>2130</v>
      </c>
      <c r="C583" s="65" t="s">
        <v>2130</v>
      </c>
      <c r="D583" s="60" t="s">
        <v>5</v>
      </c>
      <c r="E583" s="64">
        <v>600</v>
      </c>
      <c r="F583" s="64">
        <v>70</v>
      </c>
      <c r="G583" s="62">
        <v>8.451428571428572</v>
      </c>
      <c r="H583" s="61">
        <v>1.2</v>
      </c>
      <c r="I583" s="77">
        <v>2064.0646026879999</v>
      </c>
      <c r="J583" s="76">
        <f>K5</f>
        <v>0</v>
      </c>
      <c r="K583" s="39">
        <f t="shared" si="38"/>
        <v>2064.0646026879999</v>
      </c>
      <c r="L583" s="289">
        <f t="shared" si="39"/>
        <v>4128.1292053759998</v>
      </c>
      <c r="M583" s="149" t="s">
        <v>521</v>
      </c>
      <c r="N583" s="279">
        <f t="shared" si="36"/>
        <v>3921.7227451071994</v>
      </c>
      <c r="O583" s="63"/>
    </row>
    <row r="584" spans="1:15" s="3" customFormat="1" ht="12.75" customHeight="1">
      <c r="A584" s="586"/>
      <c r="B584" s="72" t="s">
        <v>2131</v>
      </c>
      <c r="C584" s="65" t="s">
        <v>2131</v>
      </c>
      <c r="D584" s="60" t="s">
        <v>5</v>
      </c>
      <c r="E584" s="64">
        <v>600</v>
      </c>
      <c r="F584" s="64">
        <v>70</v>
      </c>
      <c r="G584" s="62">
        <v>10.36</v>
      </c>
      <c r="H584" s="64">
        <v>1.5</v>
      </c>
      <c r="I584" s="77">
        <v>2470.2809686720002</v>
      </c>
      <c r="J584" s="76">
        <f>K5</f>
        <v>0</v>
      </c>
      <c r="K584" s="39">
        <f t="shared" si="38"/>
        <v>2470.2809686720002</v>
      </c>
      <c r="L584" s="289">
        <f t="shared" si="39"/>
        <v>4940.5619373440004</v>
      </c>
      <c r="M584" s="149" t="s">
        <v>521</v>
      </c>
      <c r="N584" s="279">
        <f t="shared" ref="N584:N647" si="40">K584*1.9</f>
        <v>4693.5338404767999</v>
      </c>
      <c r="O584" s="63"/>
    </row>
    <row r="585" spans="1:15" s="3" customFormat="1" ht="12.75" customHeight="1">
      <c r="A585" s="584"/>
      <c r="B585" s="72" t="s">
        <v>2132</v>
      </c>
      <c r="C585" s="65" t="s">
        <v>2132</v>
      </c>
      <c r="D585" s="60" t="s">
        <v>5</v>
      </c>
      <c r="E585" s="64">
        <v>100</v>
      </c>
      <c r="F585" s="64">
        <v>80</v>
      </c>
      <c r="G585" s="62">
        <v>1.25</v>
      </c>
      <c r="H585" s="61">
        <v>0.7</v>
      </c>
      <c r="I585" s="77">
        <v>864.64468182400003</v>
      </c>
      <c r="J585" s="76">
        <f>K5</f>
        <v>0</v>
      </c>
      <c r="K585" s="39">
        <f t="shared" si="38"/>
        <v>864.64468182400003</v>
      </c>
      <c r="L585" s="289" t="s">
        <v>521</v>
      </c>
      <c r="M585" s="149">
        <f t="shared" ref="M585:M646" si="41">K585*5</f>
        <v>4323.2234091199998</v>
      </c>
      <c r="N585" s="279">
        <f t="shared" si="40"/>
        <v>1642.8248954656001</v>
      </c>
      <c r="O585" s="63"/>
    </row>
    <row r="586" spans="1:15" s="3" customFormat="1" ht="12.75" customHeight="1">
      <c r="A586" s="584"/>
      <c r="B586" s="72" t="s">
        <v>2133</v>
      </c>
      <c r="C586" s="65" t="s">
        <v>2133</v>
      </c>
      <c r="D586" s="60" t="s">
        <v>5</v>
      </c>
      <c r="E586" s="64">
        <v>100</v>
      </c>
      <c r="F586" s="64">
        <v>80</v>
      </c>
      <c r="G586" s="62">
        <v>1.785714285714286</v>
      </c>
      <c r="H586" s="61">
        <v>1</v>
      </c>
      <c r="I586" s="77">
        <v>1018.4780985279998</v>
      </c>
      <c r="J586" s="76">
        <f>K5</f>
        <v>0</v>
      </c>
      <c r="K586" s="39">
        <f t="shared" si="38"/>
        <v>1018.4780985279998</v>
      </c>
      <c r="L586" s="289">
        <f t="shared" si="39"/>
        <v>2036.9561970559996</v>
      </c>
      <c r="M586" s="149">
        <f t="shared" si="41"/>
        <v>5092.3904926399991</v>
      </c>
      <c r="N586" s="279">
        <f t="shared" si="40"/>
        <v>1935.1083872031995</v>
      </c>
      <c r="O586" s="63"/>
    </row>
    <row r="587" spans="1:15" s="3" customFormat="1" ht="12.75" customHeight="1">
      <c r="A587" s="584"/>
      <c r="B587" s="72" t="s">
        <v>2134</v>
      </c>
      <c r="C587" s="65" t="s">
        <v>2134</v>
      </c>
      <c r="D587" s="60" t="s">
        <v>5</v>
      </c>
      <c r="E587" s="64">
        <v>100</v>
      </c>
      <c r="F587" s="64">
        <v>80</v>
      </c>
      <c r="G587" s="62">
        <v>2.1428571428571432</v>
      </c>
      <c r="H587" s="64">
        <v>1.2</v>
      </c>
      <c r="I587" s="77">
        <v>1129.0458667840001</v>
      </c>
      <c r="J587" s="76">
        <f>K5</f>
        <v>0</v>
      </c>
      <c r="K587" s="39">
        <f t="shared" si="38"/>
        <v>1129.0458667840001</v>
      </c>
      <c r="L587" s="289">
        <f t="shared" si="39"/>
        <v>2258.0917335680001</v>
      </c>
      <c r="M587" s="149" t="s">
        <v>521</v>
      </c>
      <c r="N587" s="279">
        <f t="shared" si="40"/>
        <v>2145.1871468896002</v>
      </c>
      <c r="O587" s="63"/>
    </row>
    <row r="588" spans="1:15" s="3" customFormat="1" ht="12.75" customHeight="1">
      <c r="A588" s="584"/>
      <c r="B588" s="72" t="s">
        <v>2135</v>
      </c>
      <c r="C588" s="65" t="s">
        <v>2135</v>
      </c>
      <c r="D588" s="60" t="s">
        <v>5</v>
      </c>
      <c r="E588" s="64">
        <v>100</v>
      </c>
      <c r="F588" s="64">
        <v>80</v>
      </c>
      <c r="G588" s="62">
        <v>2.67</v>
      </c>
      <c r="H588" s="61">
        <v>1.5</v>
      </c>
      <c r="I588" s="77">
        <v>1294.8975191679999</v>
      </c>
      <c r="J588" s="76">
        <f>K5</f>
        <v>0</v>
      </c>
      <c r="K588" s="39">
        <f t="shared" si="38"/>
        <v>1294.8975191679999</v>
      </c>
      <c r="L588" s="289">
        <f t="shared" si="39"/>
        <v>2589.7950383359998</v>
      </c>
      <c r="M588" s="149" t="s">
        <v>521</v>
      </c>
      <c r="N588" s="279">
        <f t="shared" si="40"/>
        <v>2460.3052864191995</v>
      </c>
      <c r="O588" s="63"/>
    </row>
    <row r="589" spans="1:15" s="3" customFormat="1" ht="12.75" customHeight="1">
      <c r="A589" s="586"/>
      <c r="B589" s="72" t="s">
        <v>2136</v>
      </c>
      <c r="C589" s="65" t="s">
        <v>2136</v>
      </c>
      <c r="D589" s="60" t="s">
        <v>5</v>
      </c>
      <c r="E589" s="64">
        <v>150</v>
      </c>
      <c r="F589" s="64">
        <v>80</v>
      </c>
      <c r="G589" s="62">
        <v>1.53</v>
      </c>
      <c r="H589" s="61">
        <v>0.7</v>
      </c>
      <c r="I589" s="77">
        <v>924.73586022399979</v>
      </c>
      <c r="J589" s="76">
        <f>K5</f>
        <v>0</v>
      </c>
      <c r="K589" s="39">
        <f t="shared" si="38"/>
        <v>924.73586022399979</v>
      </c>
      <c r="L589" s="289" t="s">
        <v>521</v>
      </c>
      <c r="M589" s="149">
        <f t="shared" si="41"/>
        <v>4623.6793011199989</v>
      </c>
      <c r="N589" s="279">
        <f t="shared" si="40"/>
        <v>1756.9981344255996</v>
      </c>
      <c r="O589" s="63"/>
    </row>
    <row r="590" spans="1:15" s="3" customFormat="1" ht="12.75" customHeight="1">
      <c r="A590" s="586"/>
      <c r="B590" s="72" t="s">
        <v>2137</v>
      </c>
      <c r="C590" s="65" t="s">
        <v>2137</v>
      </c>
      <c r="D590" s="60" t="s">
        <v>5</v>
      </c>
      <c r="E590" s="64">
        <v>150</v>
      </c>
      <c r="F590" s="64">
        <v>80</v>
      </c>
      <c r="G590" s="62">
        <v>2.1857142857142859</v>
      </c>
      <c r="H590" s="64">
        <v>1</v>
      </c>
      <c r="I590" s="77">
        <v>1105.0093954240001</v>
      </c>
      <c r="J590" s="76">
        <f>K5</f>
        <v>0</v>
      </c>
      <c r="K590" s="39">
        <f t="shared" si="38"/>
        <v>1105.0093954240001</v>
      </c>
      <c r="L590" s="289">
        <f t="shared" si="39"/>
        <v>2210.0187908480002</v>
      </c>
      <c r="M590" s="149">
        <f t="shared" si="41"/>
        <v>5525.0469771200005</v>
      </c>
      <c r="N590" s="279">
        <f t="shared" si="40"/>
        <v>2099.5178513056003</v>
      </c>
      <c r="O590" s="63"/>
    </row>
    <row r="591" spans="1:15" s="3" customFormat="1" ht="12.75" customHeight="1">
      <c r="A591" s="586"/>
      <c r="B591" s="72" t="s">
        <v>2138</v>
      </c>
      <c r="C591" s="65" t="s">
        <v>2138</v>
      </c>
      <c r="D591" s="60" t="s">
        <v>5</v>
      </c>
      <c r="E591" s="64">
        <v>150</v>
      </c>
      <c r="F591" s="64">
        <v>80</v>
      </c>
      <c r="G591" s="62">
        <v>2.6228571428571432</v>
      </c>
      <c r="H591" s="61">
        <v>1.2</v>
      </c>
      <c r="I591" s="77">
        <v>1232.4026936320001</v>
      </c>
      <c r="J591" s="76">
        <f>K5</f>
        <v>0</v>
      </c>
      <c r="K591" s="39">
        <f t="shared" si="38"/>
        <v>1232.4026936320001</v>
      </c>
      <c r="L591" s="289">
        <f t="shared" si="39"/>
        <v>2464.8053872640003</v>
      </c>
      <c r="M591" s="149" t="s">
        <v>521</v>
      </c>
      <c r="N591" s="279">
        <f t="shared" si="40"/>
        <v>2341.5651179008</v>
      </c>
      <c r="O591" s="63"/>
    </row>
    <row r="592" spans="1:15" s="3" customFormat="1" ht="12.75" customHeight="1">
      <c r="A592" s="586"/>
      <c r="B592" s="72" t="s">
        <v>2139</v>
      </c>
      <c r="C592" s="65" t="s">
        <v>2139</v>
      </c>
      <c r="D592" s="60" t="s">
        <v>5</v>
      </c>
      <c r="E592" s="64">
        <v>150</v>
      </c>
      <c r="F592" s="64">
        <v>80</v>
      </c>
      <c r="G592" s="62">
        <v>3.27</v>
      </c>
      <c r="H592" s="61">
        <v>1.5</v>
      </c>
      <c r="I592" s="77">
        <v>1427.098111648</v>
      </c>
      <c r="J592" s="76">
        <f>K5</f>
        <v>0</v>
      </c>
      <c r="K592" s="39">
        <f t="shared" si="38"/>
        <v>1427.098111648</v>
      </c>
      <c r="L592" s="289">
        <f t="shared" si="39"/>
        <v>2854.196223296</v>
      </c>
      <c r="M592" s="149" t="s">
        <v>521</v>
      </c>
      <c r="N592" s="279">
        <f t="shared" si="40"/>
        <v>2711.4864121311998</v>
      </c>
      <c r="O592" s="63"/>
    </row>
    <row r="593" spans="1:15" s="3" customFormat="1" ht="12.75" customHeight="1">
      <c r="A593" s="586"/>
      <c r="B593" s="72" t="s">
        <v>2140</v>
      </c>
      <c r="C593" s="65" t="s">
        <v>2140</v>
      </c>
      <c r="D593" s="60" t="s">
        <v>5</v>
      </c>
      <c r="E593" s="64">
        <v>200</v>
      </c>
      <c r="F593" s="64">
        <v>80</v>
      </c>
      <c r="G593" s="62">
        <v>1.82</v>
      </c>
      <c r="H593" s="61">
        <v>0.7</v>
      </c>
      <c r="I593" s="77">
        <v>984.82703862400001</v>
      </c>
      <c r="J593" s="76">
        <f>K5</f>
        <v>0</v>
      </c>
      <c r="K593" s="39">
        <f t="shared" ref="K593:K656" si="42">I593*(1-J593)</f>
        <v>984.82703862400001</v>
      </c>
      <c r="L593" s="289" t="s">
        <v>521</v>
      </c>
      <c r="M593" s="149">
        <f t="shared" si="41"/>
        <v>4924.1351931199997</v>
      </c>
      <c r="N593" s="279">
        <f t="shared" si="40"/>
        <v>1871.1713733856</v>
      </c>
      <c r="O593" s="63"/>
    </row>
    <row r="594" spans="1:15" s="3" customFormat="1" ht="12.75" customHeight="1">
      <c r="A594" s="586"/>
      <c r="B594" s="72" t="s">
        <v>2141</v>
      </c>
      <c r="C594" s="65" t="s">
        <v>2141</v>
      </c>
      <c r="D594" s="60" t="s">
        <v>5</v>
      </c>
      <c r="E594" s="64">
        <v>200</v>
      </c>
      <c r="F594" s="64">
        <v>80</v>
      </c>
      <c r="G594" s="62">
        <v>2.6</v>
      </c>
      <c r="H594" s="61">
        <v>1</v>
      </c>
      <c r="I594" s="77">
        <v>1181.926103776</v>
      </c>
      <c r="J594" s="76">
        <f>K5</f>
        <v>0</v>
      </c>
      <c r="K594" s="39">
        <f t="shared" si="42"/>
        <v>1181.926103776</v>
      </c>
      <c r="L594" s="289">
        <f t="shared" si="39"/>
        <v>2363.852207552</v>
      </c>
      <c r="M594" s="149">
        <f t="shared" si="41"/>
        <v>5909.6305188799997</v>
      </c>
      <c r="N594" s="279">
        <f t="shared" si="40"/>
        <v>2245.6595971744</v>
      </c>
      <c r="O594" s="63"/>
    </row>
    <row r="595" spans="1:15" s="3" customFormat="1" ht="12.75" customHeight="1">
      <c r="A595" s="586"/>
      <c r="B595" s="72" t="s">
        <v>2142</v>
      </c>
      <c r="C595" s="65" t="s">
        <v>2142</v>
      </c>
      <c r="D595" s="60" t="s">
        <v>5</v>
      </c>
      <c r="E595" s="64">
        <v>200</v>
      </c>
      <c r="F595" s="64">
        <v>80</v>
      </c>
      <c r="G595" s="62">
        <v>3.12</v>
      </c>
      <c r="H595" s="61">
        <v>1.2</v>
      </c>
      <c r="I595" s="77">
        <v>1330.952226208</v>
      </c>
      <c r="J595" s="76">
        <f>K5</f>
        <v>0</v>
      </c>
      <c r="K595" s="39">
        <f t="shared" si="42"/>
        <v>1330.952226208</v>
      </c>
      <c r="L595" s="289">
        <f t="shared" si="39"/>
        <v>2661.9044524159999</v>
      </c>
      <c r="M595" s="149" t="s">
        <v>521</v>
      </c>
      <c r="N595" s="279">
        <f t="shared" si="40"/>
        <v>2528.8092297951998</v>
      </c>
      <c r="O595" s="63"/>
    </row>
    <row r="596" spans="1:15" s="3" customFormat="1" ht="12.75" customHeight="1">
      <c r="A596" s="586"/>
      <c r="B596" s="72" t="s">
        <v>2143</v>
      </c>
      <c r="C596" s="65" t="s">
        <v>2143</v>
      </c>
      <c r="D596" s="60" t="s">
        <v>5</v>
      </c>
      <c r="E596" s="64">
        <v>200</v>
      </c>
      <c r="F596" s="64">
        <v>80</v>
      </c>
      <c r="G596" s="62">
        <v>3.9</v>
      </c>
      <c r="H596" s="61">
        <v>1.5</v>
      </c>
      <c r="I596" s="77">
        <v>1549.6841155840002</v>
      </c>
      <c r="J596" s="76">
        <f>K5</f>
        <v>0</v>
      </c>
      <c r="K596" s="39">
        <f t="shared" si="42"/>
        <v>1549.6841155840002</v>
      </c>
      <c r="L596" s="289">
        <f t="shared" si="39"/>
        <v>3099.3682311680004</v>
      </c>
      <c r="M596" s="149" t="s">
        <v>521</v>
      </c>
      <c r="N596" s="279">
        <f t="shared" si="40"/>
        <v>2944.3998196096004</v>
      </c>
      <c r="O596" s="63"/>
    </row>
    <row r="597" spans="1:15" s="3" customFormat="1" ht="12.75" customHeight="1">
      <c r="A597" s="586"/>
      <c r="B597" s="72" t="s">
        <v>2144</v>
      </c>
      <c r="C597" s="65" t="s">
        <v>2144</v>
      </c>
      <c r="D597" s="60" t="s">
        <v>5</v>
      </c>
      <c r="E597" s="64">
        <v>300</v>
      </c>
      <c r="F597" s="64">
        <v>80</v>
      </c>
      <c r="G597" s="62">
        <v>2.4900000000000002</v>
      </c>
      <c r="H597" s="64">
        <v>0.7</v>
      </c>
      <c r="I597" s="77">
        <v>1112.2203368319999</v>
      </c>
      <c r="J597" s="76">
        <f>K5</f>
        <v>0</v>
      </c>
      <c r="K597" s="39">
        <f t="shared" si="42"/>
        <v>1112.2203368319999</v>
      </c>
      <c r="L597" s="289" t="s">
        <v>521</v>
      </c>
      <c r="M597" s="149">
        <f t="shared" si="41"/>
        <v>5561.1016841599994</v>
      </c>
      <c r="N597" s="279">
        <f t="shared" si="40"/>
        <v>2113.2186399807997</v>
      </c>
      <c r="O597" s="63"/>
    </row>
    <row r="598" spans="1:15" s="3" customFormat="1" ht="12.75" customHeight="1">
      <c r="A598" s="586"/>
      <c r="B598" s="72" t="s">
        <v>2145</v>
      </c>
      <c r="C598" s="65" t="s">
        <v>2145</v>
      </c>
      <c r="D598" s="60" t="s">
        <v>5</v>
      </c>
      <c r="E598" s="64">
        <v>300</v>
      </c>
      <c r="F598" s="64">
        <v>80</v>
      </c>
      <c r="G598" s="62">
        <v>3.5571428571428578</v>
      </c>
      <c r="H598" s="61">
        <v>1</v>
      </c>
      <c r="I598" s="77">
        <v>1352.5850504319997</v>
      </c>
      <c r="J598" s="76">
        <f>K5</f>
        <v>0</v>
      </c>
      <c r="K598" s="39">
        <f t="shared" si="42"/>
        <v>1352.5850504319997</v>
      </c>
      <c r="L598" s="289">
        <f t="shared" si="39"/>
        <v>2705.1701008639993</v>
      </c>
      <c r="M598" s="149">
        <f t="shared" si="41"/>
        <v>6762.9252521599983</v>
      </c>
      <c r="N598" s="279">
        <f t="shared" si="40"/>
        <v>2569.9115958207994</v>
      </c>
      <c r="O598" s="63"/>
    </row>
    <row r="599" spans="1:15" s="3" customFormat="1" ht="12.75" customHeight="1">
      <c r="A599" s="586"/>
      <c r="B599" s="72" t="s">
        <v>2146</v>
      </c>
      <c r="C599" s="65" t="s">
        <v>2146</v>
      </c>
      <c r="D599" s="60" t="s">
        <v>5</v>
      </c>
      <c r="E599" s="64">
        <v>300</v>
      </c>
      <c r="F599" s="64">
        <v>80</v>
      </c>
      <c r="G599" s="62">
        <v>4.2685714285714296</v>
      </c>
      <c r="H599" s="61">
        <v>1.2</v>
      </c>
      <c r="I599" s="77">
        <v>1537.6658799039999</v>
      </c>
      <c r="J599" s="76">
        <f>K5</f>
        <v>0</v>
      </c>
      <c r="K599" s="39">
        <f t="shared" si="42"/>
        <v>1537.6658799039999</v>
      </c>
      <c r="L599" s="289">
        <f t="shared" si="39"/>
        <v>3075.3317598079998</v>
      </c>
      <c r="M599" s="149" t="s">
        <v>521</v>
      </c>
      <c r="N599" s="279">
        <f t="shared" si="40"/>
        <v>2921.5651718175995</v>
      </c>
      <c r="O599" s="63"/>
    </row>
    <row r="600" spans="1:15" s="3" customFormat="1" ht="12.75" customHeight="1">
      <c r="A600" s="586"/>
      <c r="B600" s="72" t="s">
        <v>2147</v>
      </c>
      <c r="C600" s="65" t="s">
        <v>2147</v>
      </c>
      <c r="D600" s="60" t="s">
        <v>5</v>
      </c>
      <c r="E600" s="64">
        <v>300</v>
      </c>
      <c r="F600" s="64">
        <v>80</v>
      </c>
      <c r="G600" s="62">
        <v>5.33</v>
      </c>
      <c r="H600" s="61">
        <v>1.5</v>
      </c>
      <c r="I600" s="77">
        <v>1806.8743591360001</v>
      </c>
      <c r="J600" s="76">
        <f>K5</f>
        <v>0</v>
      </c>
      <c r="K600" s="39">
        <f t="shared" si="42"/>
        <v>1806.8743591360001</v>
      </c>
      <c r="L600" s="289">
        <f t="shared" si="39"/>
        <v>3613.7487182720001</v>
      </c>
      <c r="M600" s="149" t="s">
        <v>521</v>
      </c>
      <c r="N600" s="279">
        <f t="shared" si="40"/>
        <v>3433.0612823584001</v>
      </c>
      <c r="O600" s="63"/>
    </row>
    <row r="601" spans="1:15" s="3" customFormat="1" ht="12.75" customHeight="1">
      <c r="A601" s="586"/>
      <c r="B601" s="72" t="s">
        <v>2148</v>
      </c>
      <c r="C601" s="65" t="s">
        <v>2148</v>
      </c>
      <c r="D601" s="60" t="s">
        <v>5</v>
      </c>
      <c r="E601" s="64">
        <v>400</v>
      </c>
      <c r="F601" s="64">
        <v>80</v>
      </c>
      <c r="G601" s="62">
        <v>3.24</v>
      </c>
      <c r="H601" s="61">
        <v>0.7</v>
      </c>
      <c r="I601" s="77">
        <v>1237.2099879039997</v>
      </c>
      <c r="J601" s="76">
        <f>K5</f>
        <v>0</v>
      </c>
      <c r="K601" s="39">
        <f t="shared" si="42"/>
        <v>1237.2099879039997</v>
      </c>
      <c r="L601" s="289" t="s">
        <v>521</v>
      </c>
      <c r="M601" s="149">
        <f t="shared" si="41"/>
        <v>6186.0499395199986</v>
      </c>
      <c r="N601" s="279">
        <f t="shared" si="40"/>
        <v>2350.6989770175992</v>
      </c>
      <c r="O601" s="63"/>
    </row>
    <row r="602" spans="1:15" s="3" customFormat="1" ht="12.75" customHeight="1">
      <c r="A602" s="586"/>
      <c r="B602" s="72" t="s">
        <v>2149</v>
      </c>
      <c r="C602" s="65" t="s">
        <v>2149</v>
      </c>
      <c r="D602" s="60" t="s">
        <v>5</v>
      </c>
      <c r="E602" s="64">
        <v>400</v>
      </c>
      <c r="F602" s="64">
        <v>80</v>
      </c>
      <c r="G602" s="62">
        <v>4.628571428571429</v>
      </c>
      <c r="H602" s="61">
        <v>1</v>
      </c>
      <c r="I602" s="77">
        <v>1518.436702816</v>
      </c>
      <c r="J602" s="76">
        <f>K5</f>
        <v>0</v>
      </c>
      <c r="K602" s="39">
        <f t="shared" si="42"/>
        <v>1518.436702816</v>
      </c>
      <c r="L602" s="289">
        <f t="shared" si="39"/>
        <v>3036.873405632</v>
      </c>
      <c r="M602" s="149">
        <f t="shared" si="41"/>
        <v>7592.1835140799994</v>
      </c>
      <c r="N602" s="279">
        <f t="shared" si="40"/>
        <v>2885.0297353503997</v>
      </c>
      <c r="O602" s="63"/>
    </row>
    <row r="603" spans="1:15" s="3" customFormat="1" ht="12.75" customHeight="1">
      <c r="A603" s="586"/>
      <c r="B603" s="72" t="s">
        <v>2150</v>
      </c>
      <c r="C603" s="65" t="s">
        <v>2150</v>
      </c>
      <c r="D603" s="60" t="s">
        <v>5</v>
      </c>
      <c r="E603" s="64">
        <v>400</v>
      </c>
      <c r="F603" s="64">
        <v>80</v>
      </c>
      <c r="G603" s="62">
        <v>5.5542857142857143</v>
      </c>
      <c r="H603" s="61">
        <v>1.2</v>
      </c>
      <c r="I603" s="77">
        <v>1732.3612979200002</v>
      </c>
      <c r="J603" s="76">
        <f>K5</f>
        <v>0</v>
      </c>
      <c r="K603" s="39">
        <f t="shared" si="42"/>
        <v>1732.3612979200002</v>
      </c>
      <c r="L603" s="289">
        <f t="shared" si="39"/>
        <v>3464.7225958400004</v>
      </c>
      <c r="M603" s="149" t="s">
        <v>521</v>
      </c>
      <c r="N603" s="279">
        <f t="shared" si="40"/>
        <v>3291.4864660480002</v>
      </c>
      <c r="O603" s="63"/>
    </row>
    <row r="604" spans="1:15" s="3" customFormat="1" ht="12.75" customHeight="1">
      <c r="A604" s="586"/>
      <c r="B604" s="72" t="s">
        <v>2151</v>
      </c>
      <c r="C604" s="65" t="s">
        <v>2151</v>
      </c>
      <c r="D604" s="60" t="s">
        <v>5</v>
      </c>
      <c r="E604" s="64">
        <v>400</v>
      </c>
      <c r="F604" s="64">
        <v>80</v>
      </c>
      <c r="G604" s="62">
        <v>6.93</v>
      </c>
      <c r="H604" s="64">
        <v>1.5</v>
      </c>
      <c r="I604" s="77">
        <v>2054.4500141439999</v>
      </c>
      <c r="J604" s="76">
        <f>K5</f>
        <v>0</v>
      </c>
      <c r="K604" s="39">
        <f t="shared" si="42"/>
        <v>2054.4500141439999</v>
      </c>
      <c r="L604" s="289">
        <f t="shared" si="39"/>
        <v>4108.9000282879997</v>
      </c>
      <c r="M604" s="149" t="s">
        <v>521</v>
      </c>
      <c r="N604" s="279">
        <f t="shared" si="40"/>
        <v>3903.4550268735993</v>
      </c>
      <c r="O604" s="63"/>
    </row>
    <row r="605" spans="1:15" s="3" customFormat="1" ht="12.75" customHeight="1">
      <c r="A605" s="586"/>
      <c r="B605" s="72" t="s">
        <v>2152</v>
      </c>
      <c r="C605" s="65" t="s">
        <v>2152</v>
      </c>
      <c r="D605" s="60" t="s">
        <v>5</v>
      </c>
      <c r="E605" s="64">
        <v>500</v>
      </c>
      <c r="F605" s="64">
        <v>80</v>
      </c>
      <c r="G605" s="62">
        <v>5.8428571428571434</v>
      </c>
      <c r="H605" s="61">
        <v>1</v>
      </c>
      <c r="I605" s="77">
        <v>1674.673766656</v>
      </c>
      <c r="J605" s="76">
        <f>K5</f>
        <v>0</v>
      </c>
      <c r="K605" s="39">
        <f t="shared" si="42"/>
        <v>1674.673766656</v>
      </c>
      <c r="L605" s="289">
        <f t="shared" si="39"/>
        <v>3349.347533312</v>
      </c>
      <c r="M605" s="149">
        <f t="shared" si="41"/>
        <v>8373.3688332799993</v>
      </c>
      <c r="N605" s="279">
        <f t="shared" si="40"/>
        <v>3181.8801566463999</v>
      </c>
      <c r="O605" s="63"/>
    </row>
    <row r="606" spans="1:15" s="3" customFormat="1" ht="12.75" customHeight="1">
      <c r="A606" s="586"/>
      <c r="B606" s="72" t="s">
        <v>2153</v>
      </c>
      <c r="C606" s="65" t="s">
        <v>2153</v>
      </c>
      <c r="D606" s="60" t="s">
        <v>5</v>
      </c>
      <c r="E606" s="64">
        <v>500</v>
      </c>
      <c r="F606" s="64">
        <v>80</v>
      </c>
      <c r="G606" s="62">
        <v>7.0114285714285716</v>
      </c>
      <c r="H606" s="61">
        <v>1.2</v>
      </c>
      <c r="I606" s="77">
        <v>1919.845774528</v>
      </c>
      <c r="J606" s="76">
        <f>K5</f>
        <v>0</v>
      </c>
      <c r="K606" s="39">
        <f t="shared" si="42"/>
        <v>1919.845774528</v>
      </c>
      <c r="L606" s="289">
        <f t="shared" si="39"/>
        <v>3839.691549056</v>
      </c>
      <c r="M606" s="149" t="s">
        <v>521</v>
      </c>
      <c r="N606" s="279">
        <f t="shared" si="40"/>
        <v>3647.7069716031997</v>
      </c>
      <c r="O606" s="63"/>
    </row>
    <row r="607" spans="1:15" s="3" customFormat="1" ht="12.75" customHeight="1">
      <c r="A607" s="586"/>
      <c r="B607" s="72" t="s">
        <v>2154</v>
      </c>
      <c r="C607" s="65" t="s">
        <v>2154</v>
      </c>
      <c r="D607" s="60" t="s">
        <v>5</v>
      </c>
      <c r="E607" s="64">
        <v>500</v>
      </c>
      <c r="F607" s="64">
        <v>80</v>
      </c>
      <c r="G607" s="62">
        <v>8.76</v>
      </c>
      <c r="H607" s="61">
        <v>1.5</v>
      </c>
      <c r="I607" s="77">
        <v>2292.4110806079993</v>
      </c>
      <c r="J607" s="76">
        <f>K5</f>
        <v>0</v>
      </c>
      <c r="K607" s="39">
        <f t="shared" si="42"/>
        <v>2292.4110806079993</v>
      </c>
      <c r="L607" s="289">
        <f t="shared" si="39"/>
        <v>4584.8221612159987</v>
      </c>
      <c r="M607" s="149" t="s">
        <v>521</v>
      </c>
      <c r="N607" s="279">
        <f t="shared" si="40"/>
        <v>4355.5810531551988</v>
      </c>
      <c r="O607" s="63"/>
    </row>
    <row r="608" spans="1:15" s="3" customFormat="1" ht="12.75" customHeight="1">
      <c r="A608" s="586"/>
      <c r="B608" s="72" t="s">
        <v>2155</v>
      </c>
      <c r="C608" s="65" t="s">
        <v>2155</v>
      </c>
      <c r="D608" s="60" t="s">
        <v>5</v>
      </c>
      <c r="E608" s="64">
        <v>600</v>
      </c>
      <c r="F608" s="64">
        <v>80</v>
      </c>
      <c r="G608" s="62">
        <v>7.1714285714285717</v>
      </c>
      <c r="H608" s="61">
        <v>1</v>
      </c>
      <c r="I608" s="77">
        <v>1823.6998890880002</v>
      </c>
      <c r="J608" s="76">
        <f>K5</f>
        <v>0</v>
      </c>
      <c r="K608" s="39">
        <f t="shared" si="42"/>
        <v>1823.6998890880002</v>
      </c>
      <c r="L608" s="289">
        <f t="shared" si="39"/>
        <v>3647.3997781760004</v>
      </c>
      <c r="M608" s="149">
        <f t="shared" si="41"/>
        <v>9118.4994454400003</v>
      </c>
      <c r="N608" s="279">
        <f t="shared" si="40"/>
        <v>3465.0297892672002</v>
      </c>
      <c r="O608" s="63"/>
    </row>
    <row r="609" spans="1:15" s="3" customFormat="1" ht="12.75" customHeight="1">
      <c r="A609" s="586"/>
      <c r="B609" s="72" t="s">
        <v>2156</v>
      </c>
      <c r="C609" s="65" t="s">
        <v>2156</v>
      </c>
      <c r="D609" s="60" t="s">
        <v>5</v>
      </c>
      <c r="E609" s="64">
        <v>600</v>
      </c>
      <c r="F609" s="64">
        <v>80</v>
      </c>
      <c r="G609" s="62">
        <v>8.605714285714285</v>
      </c>
      <c r="H609" s="61">
        <v>1.2</v>
      </c>
      <c r="I609" s="77">
        <v>2100.1193097279997</v>
      </c>
      <c r="J609" s="76">
        <f>K5</f>
        <v>0</v>
      </c>
      <c r="K609" s="39">
        <f t="shared" si="42"/>
        <v>2100.1193097279997</v>
      </c>
      <c r="L609" s="289">
        <f t="shared" si="39"/>
        <v>4200.2386194559995</v>
      </c>
      <c r="M609" s="149" t="s">
        <v>521</v>
      </c>
      <c r="N609" s="279">
        <f t="shared" si="40"/>
        <v>3990.2266884831993</v>
      </c>
      <c r="O609" s="63"/>
    </row>
    <row r="610" spans="1:15" s="3" customFormat="1" ht="12.75" customHeight="1">
      <c r="A610" s="586"/>
      <c r="B610" s="72" t="s">
        <v>2157</v>
      </c>
      <c r="C610" s="65" t="s">
        <v>2157</v>
      </c>
      <c r="D610" s="60" t="s">
        <v>5</v>
      </c>
      <c r="E610" s="64">
        <v>600</v>
      </c>
      <c r="F610" s="64">
        <v>80</v>
      </c>
      <c r="G610" s="62">
        <v>10.76</v>
      </c>
      <c r="H610" s="61">
        <v>1.5</v>
      </c>
      <c r="I610" s="77">
        <v>2520.7575585280001</v>
      </c>
      <c r="J610" s="76">
        <f>K5</f>
        <v>0</v>
      </c>
      <c r="K610" s="39">
        <f t="shared" si="42"/>
        <v>2520.7575585280001</v>
      </c>
      <c r="L610" s="289">
        <f t="shared" si="39"/>
        <v>5041.5151170560002</v>
      </c>
      <c r="M610" s="149" t="s">
        <v>521</v>
      </c>
      <c r="N610" s="279">
        <f t="shared" si="40"/>
        <v>4789.4393612032</v>
      </c>
      <c r="O610" s="63"/>
    </row>
    <row r="611" spans="1:15" s="3" customFormat="1" ht="12.75" customHeight="1">
      <c r="A611" s="584"/>
      <c r="B611" s="72" t="s">
        <v>2158</v>
      </c>
      <c r="C611" s="65" t="s">
        <v>2158</v>
      </c>
      <c r="D611" s="60" t="s">
        <v>5</v>
      </c>
      <c r="E611" s="64">
        <v>100</v>
      </c>
      <c r="F611" s="64">
        <v>100</v>
      </c>
      <c r="G611" s="62">
        <v>1.4</v>
      </c>
      <c r="H611" s="64">
        <v>0.7</v>
      </c>
      <c r="I611" s="77">
        <v>919.92856595199987</v>
      </c>
      <c r="J611" s="76">
        <f>K5</f>
        <v>0</v>
      </c>
      <c r="K611" s="39">
        <f t="shared" si="42"/>
        <v>919.92856595199987</v>
      </c>
      <c r="L611" s="289" t="s">
        <v>521</v>
      </c>
      <c r="M611" s="149">
        <f t="shared" si="41"/>
        <v>4599.6428297599996</v>
      </c>
      <c r="N611" s="279">
        <f t="shared" si="40"/>
        <v>1747.8642753087997</v>
      </c>
      <c r="O611" s="63"/>
    </row>
    <row r="612" spans="1:15" s="3" customFormat="1" ht="12.75" customHeight="1">
      <c r="A612" s="584"/>
      <c r="B612" s="72" t="s">
        <v>2159</v>
      </c>
      <c r="C612" s="65" t="s">
        <v>2159</v>
      </c>
      <c r="D612" s="60" t="s">
        <v>5</v>
      </c>
      <c r="E612" s="64">
        <v>100</v>
      </c>
      <c r="F612" s="64">
        <v>100</v>
      </c>
      <c r="G612" s="62">
        <v>2</v>
      </c>
      <c r="H612" s="61">
        <v>1</v>
      </c>
      <c r="I612" s="77">
        <v>1092.991159744</v>
      </c>
      <c r="J612" s="76">
        <f>K5</f>
        <v>0</v>
      </c>
      <c r="K612" s="39">
        <f t="shared" si="42"/>
        <v>1092.991159744</v>
      </c>
      <c r="L612" s="289">
        <f t="shared" si="39"/>
        <v>2185.982319488</v>
      </c>
      <c r="M612" s="149">
        <f t="shared" si="41"/>
        <v>5464.9557987200005</v>
      </c>
      <c r="N612" s="279">
        <f t="shared" si="40"/>
        <v>2076.6832035135999</v>
      </c>
      <c r="O612" s="63"/>
    </row>
    <row r="613" spans="1:15" s="3" customFormat="1" ht="12.75" customHeight="1">
      <c r="A613" s="584"/>
      <c r="B613" s="72" t="s">
        <v>2160</v>
      </c>
      <c r="C613" s="65" t="s">
        <v>2160</v>
      </c>
      <c r="D613" s="60" t="s">
        <v>5</v>
      </c>
      <c r="E613" s="64">
        <v>100</v>
      </c>
      <c r="F613" s="64">
        <v>100</v>
      </c>
      <c r="G613" s="62">
        <v>2.4</v>
      </c>
      <c r="H613" s="61">
        <v>1.2</v>
      </c>
      <c r="I613" s="77">
        <v>1220.384457952</v>
      </c>
      <c r="J613" s="76">
        <f>K5</f>
        <v>0</v>
      </c>
      <c r="K613" s="39">
        <f t="shared" si="42"/>
        <v>1220.384457952</v>
      </c>
      <c r="L613" s="289">
        <f t="shared" si="39"/>
        <v>2440.7689159040001</v>
      </c>
      <c r="M613" s="149" t="s">
        <v>521</v>
      </c>
      <c r="N613" s="279">
        <f t="shared" si="40"/>
        <v>2318.7304701088001</v>
      </c>
      <c r="O613" s="63"/>
    </row>
    <row r="614" spans="1:15" s="3" customFormat="1" ht="12.75" customHeight="1">
      <c r="A614" s="584"/>
      <c r="B614" s="72" t="s">
        <v>2161</v>
      </c>
      <c r="C614" s="65" t="s">
        <v>2161</v>
      </c>
      <c r="D614" s="60" t="s">
        <v>5</v>
      </c>
      <c r="E614" s="64">
        <v>100</v>
      </c>
      <c r="F614" s="64">
        <v>100</v>
      </c>
      <c r="G614" s="62">
        <v>3</v>
      </c>
      <c r="H614" s="61">
        <v>1.5</v>
      </c>
      <c r="I614" s="77">
        <v>1410.2725816959999</v>
      </c>
      <c r="J614" s="76">
        <f>K5</f>
        <v>0</v>
      </c>
      <c r="K614" s="39">
        <f t="shared" si="42"/>
        <v>1410.2725816959999</v>
      </c>
      <c r="L614" s="289">
        <f t="shared" si="39"/>
        <v>2820.5451633919997</v>
      </c>
      <c r="M614" s="149" t="s">
        <v>521</v>
      </c>
      <c r="N614" s="279">
        <f t="shared" si="40"/>
        <v>2679.5179052223998</v>
      </c>
      <c r="O614" s="63"/>
    </row>
    <row r="615" spans="1:15" s="3" customFormat="1" ht="12.75" customHeight="1">
      <c r="A615" s="586"/>
      <c r="B615" s="72" t="s">
        <v>2162</v>
      </c>
      <c r="C615" s="65" t="s">
        <v>2162</v>
      </c>
      <c r="D615" s="60" t="s">
        <v>5</v>
      </c>
      <c r="E615" s="64">
        <v>150</v>
      </c>
      <c r="F615" s="64">
        <v>100</v>
      </c>
      <c r="G615" s="62">
        <v>1.68</v>
      </c>
      <c r="H615" s="61">
        <v>0.7</v>
      </c>
      <c r="I615" s="77">
        <v>980.01974435199986</v>
      </c>
      <c r="J615" s="76">
        <f>K5</f>
        <v>0</v>
      </c>
      <c r="K615" s="39">
        <f t="shared" si="42"/>
        <v>980.01974435199986</v>
      </c>
      <c r="L615" s="289" t="s">
        <v>521</v>
      </c>
      <c r="M615" s="149">
        <f t="shared" si="41"/>
        <v>4900.0987217599995</v>
      </c>
      <c r="N615" s="279">
        <f t="shared" si="40"/>
        <v>1862.0375142687997</v>
      </c>
      <c r="O615" s="63"/>
    </row>
    <row r="616" spans="1:15" s="3" customFormat="1" ht="12.75" customHeight="1">
      <c r="A616" s="586"/>
      <c r="B616" s="72" t="s">
        <v>2163</v>
      </c>
      <c r="C616" s="65" t="s">
        <v>2163</v>
      </c>
      <c r="D616" s="60" t="s">
        <v>5</v>
      </c>
      <c r="E616" s="64">
        <v>150</v>
      </c>
      <c r="F616" s="64">
        <v>100</v>
      </c>
      <c r="G616" s="62">
        <v>2.4</v>
      </c>
      <c r="H616" s="61">
        <v>1</v>
      </c>
      <c r="I616" s="77">
        <v>1179.52245664</v>
      </c>
      <c r="J616" s="76">
        <f>K5</f>
        <v>0</v>
      </c>
      <c r="K616" s="39">
        <f t="shared" si="42"/>
        <v>1179.52245664</v>
      </c>
      <c r="L616" s="289">
        <f t="shared" si="39"/>
        <v>2359.0449132799999</v>
      </c>
      <c r="M616" s="149">
        <f t="shared" si="41"/>
        <v>5897.6122832000001</v>
      </c>
      <c r="N616" s="279">
        <f t="shared" si="40"/>
        <v>2241.0926676159997</v>
      </c>
      <c r="O616" s="63"/>
    </row>
    <row r="617" spans="1:15" s="3" customFormat="1" ht="12.75" customHeight="1">
      <c r="A617" s="586"/>
      <c r="B617" s="72" t="s">
        <v>2164</v>
      </c>
      <c r="C617" s="65" t="s">
        <v>2164</v>
      </c>
      <c r="D617" s="60" t="s">
        <v>5</v>
      </c>
      <c r="E617" s="64">
        <v>150</v>
      </c>
      <c r="F617" s="64">
        <v>100</v>
      </c>
      <c r="G617" s="62">
        <v>2.88</v>
      </c>
      <c r="H617" s="61">
        <v>1.2</v>
      </c>
      <c r="I617" s="77">
        <v>1323.7412848000001</v>
      </c>
      <c r="J617" s="76">
        <f>K5</f>
        <v>0</v>
      </c>
      <c r="K617" s="39">
        <f t="shared" si="42"/>
        <v>1323.7412848000001</v>
      </c>
      <c r="L617" s="289">
        <f t="shared" si="39"/>
        <v>2647.4825696000003</v>
      </c>
      <c r="M617" s="149" t="s">
        <v>521</v>
      </c>
      <c r="N617" s="279">
        <f t="shared" si="40"/>
        <v>2515.10844112</v>
      </c>
      <c r="O617" s="63"/>
    </row>
    <row r="618" spans="1:15" s="3" customFormat="1" ht="12.75" customHeight="1">
      <c r="A618" s="586"/>
      <c r="B618" s="72" t="s">
        <v>2165</v>
      </c>
      <c r="C618" s="65" t="s">
        <v>2165</v>
      </c>
      <c r="D618" s="60" t="s">
        <v>5</v>
      </c>
      <c r="E618" s="64">
        <v>150</v>
      </c>
      <c r="F618" s="64">
        <v>100</v>
      </c>
      <c r="G618" s="62">
        <v>3.6</v>
      </c>
      <c r="H618" s="64">
        <v>1.5</v>
      </c>
      <c r="I618" s="77">
        <v>1540.0695270400001</v>
      </c>
      <c r="J618" s="76">
        <f>K5</f>
        <v>0</v>
      </c>
      <c r="K618" s="39">
        <f t="shared" si="42"/>
        <v>1540.0695270400001</v>
      </c>
      <c r="L618" s="289">
        <f t="shared" si="39"/>
        <v>3080.1390540800003</v>
      </c>
      <c r="M618" s="149" t="s">
        <v>521</v>
      </c>
      <c r="N618" s="279">
        <f t="shared" si="40"/>
        <v>2926.1321013760003</v>
      </c>
      <c r="O618" s="63"/>
    </row>
    <row r="619" spans="1:15" s="3" customFormat="1" ht="12.75" customHeight="1">
      <c r="A619" s="586"/>
      <c r="B619" s="72" t="s">
        <v>2166</v>
      </c>
      <c r="C619" s="65" t="s">
        <v>2166</v>
      </c>
      <c r="D619" s="60" t="s">
        <v>5</v>
      </c>
      <c r="E619" s="64">
        <v>200</v>
      </c>
      <c r="F619" s="64">
        <v>100</v>
      </c>
      <c r="G619" s="62">
        <v>1.99</v>
      </c>
      <c r="H619" s="61">
        <v>0.7</v>
      </c>
      <c r="I619" s="77">
        <v>1040.1109227519999</v>
      </c>
      <c r="J619" s="76">
        <f>K5</f>
        <v>0</v>
      </c>
      <c r="K619" s="39">
        <f t="shared" si="42"/>
        <v>1040.1109227519999</v>
      </c>
      <c r="L619" s="289" t="s">
        <v>521</v>
      </c>
      <c r="M619" s="149">
        <f t="shared" si="41"/>
        <v>5200.5546137599995</v>
      </c>
      <c r="N619" s="279">
        <f t="shared" si="40"/>
        <v>1976.2107532287996</v>
      </c>
      <c r="O619" s="63"/>
    </row>
    <row r="620" spans="1:15" s="3" customFormat="1" ht="12.75" customHeight="1">
      <c r="A620" s="586"/>
      <c r="B620" s="72" t="s">
        <v>2167</v>
      </c>
      <c r="C620" s="65" t="s">
        <v>2167</v>
      </c>
      <c r="D620" s="60" t="s">
        <v>5</v>
      </c>
      <c r="E620" s="64">
        <v>200</v>
      </c>
      <c r="F620" s="64">
        <v>100</v>
      </c>
      <c r="G620" s="62">
        <v>2.842857142857143</v>
      </c>
      <c r="H620" s="61">
        <v>1</v>
      </c>
      <c r="I620" s="77">
        <v>1258.8428121279999</v>
      </c>
      <c r="J620" s="76">
        <f>K5</f>
        <v>0</v>
      </c>
      <c r="K620" s="39">
        <f t="shared" si="42"/>
        <v>1258.8428121279999</v>
      </c>
      <c r="L620" s="289">
        <f t="shared" si="39"/>
        <v>2517.6856242559998</v>
      </c>
      <c r="M620" s="149">
        <f t="shared" si="41"/>
        <v>6294.2140606399989</v>
      </c>
      <c r="N620" s="279">
        <f t="shared" si="40"/>
        <v>2391.8013430431997</v>
      </c>
      <c r="O620" s="63"/>
    </row>
    <row r="621" spans="1:15" s="3" customFormat="1" ht="12.75" customHeight="1">
      <c r="A621" s="586"/>
      <c r="B621" s="72" t="s">
        <v>2168</v>
      </c>
      <c r="C621" s="65" t="s">
        <v>2168</v>
      </c>
      <c r="D621" s="60" t="s">
        <v>5</v>
      </c>
      <c r="E621" s="64">
        <v>200</v>
      </c>
      <c r="F621" s="64">
        <v>100</v>
      </c>
      <c r="G621" s="62">
        <v>3.4114285714285715</v>
      </c>
      <c r="H621" s="64">
        <v>1.2</v>
      </c>
      <c r="I621" s="77">
        <v>1419.8871702400004</v>
      </c>
      <c r="J621" s="76">
        <f>K5</f>
        <v>0</v>
      </c>
      <c r="K621" s="39">
        <f t="shared" si="42"/>
        <v>1419.8871702400004</v>
      </c>
      <c r="L621" s="289">
        <f t="shared" si="39"/>
        <v>2839.7743404800008</v>
      </c>
      <c r="M621" s="149" t="s">
        <v>521</v>
      </c>
      <c r="N621" s="279">
        <f t="shared" si="40"/>
        <v>2697.7856234560004</v>
      </c>
      <c r="O621" s="63"/>
    </row>
    <row r="622" spans="1:15" s="3" customFormat="1" ht="12.75" customHeight="1">
      <c r="A622" s="586"/>
      <c r="B622" s="72" t="s">
        <v>2169</v>
      </c>
      <c r="C622" s="65" t="s">
        <v>2169</v>
      </c>
      <c r="D622" s="60" t="s">
        <v>5</v>
      </c>
      <c r="E622" s="64">
        <v>200</v>
      </c>
      <c r="F622" s="64">
        <v>100</v>
      </c>
      <c r="G622" s="62">
        <v>4.26</v>
      </c>
      <c r="H622" s="61">
        <v>1.5</v>
      </c>
      <c r="I622" s="77">
        <v>1660.2518838400001</v>
      </c>
      <c r="J622" s="76">
        <f>K5</f>
        <v>0</v>
      </c>
      <c r="K622" s="39">
        <f t="shared" si="42"/>
        <v>1660.2518838400001</v>
      </c>
      <c r="L622" s="289">
        <f t="shared" si="39"/>
        <v>3320.5037676800002</v>
      </c>
      <c r="M622" s="149" t="s">
        <v>521</v>
      </c>
      <c r="N622" s="279">
        <f t="shared" si="40"/>
        <v>3154.4785792960001</v>
      </c>
      <c r="O622" s="63"/>
    </row>
    <row r="623" spans="1:15" s="3" customFormat="1" ht="12.75" customHeight="1">
      <c r="A623" s="586"/>
      <c r="B623" s="72" t="s">
        <v>2170</v>
      </c>
      <c r="C623" s="65" t="s">
        <v>2170</v>
      </c>
      <c r="D623" s="60" t="s">
        <v>5</v>
      </c>
      <c r="E623" s="64">
        <v>300</v>
      </c>
      <c r="F623" s="64">
        <v>100</v>
      </c>
      <c r="G623" s="62">
        <v>2.67</v>
      </c>
      <c r="H623" s="64">
        <v>0.7</v>
      </c>
      <c r="I623" s="77">
        <v>1165.1005738240001</v>
      </c>
      <c r="J623" s="76">
        <f>K5</f>
        <v>0</v>
      </c>
      <c r="K623" s="39">
        <f t="shared" si="42"/>
        <v>1165.1005738240001</v>
      </c>
      <c r="L623" s="289" t="s">
        <v>521</v>
      </c>
      <c r="M623" s="149">
        <f t="shared" si="41"/>
        <v>5825.5028691200005</v>
      </c>
      <c r="N623" s="279">
        <f t="shared" si="40"/>
        <v>2213.6910902656</v>
      </c>
      <c r="O623" s="63"/>
    </row>
    <row r="624" spans="1:15" s="3" customFormat="1" ht="12.75" customHeight="1">
      <c r="A624" s="586"/>
      <c r="B624" s="72" t="s">
        <v>2171</v>
      </c>
      <c r="C624" s="65" t="s">
        <v>2171</v>
      </c>
      <c r="D624" s="60" t="s">
        <v>5</v>
      </c>
      <c r="E624" s="64">
        <v>300</v>
      </c>
      <c r="F624" s="64">
        <v>100</v>
      </c>
      <c r="G624" s="62">
        <v>3.8142857142857145</v>
      </c>
      <c r="H624" s="61">
        <v>1</v>
      </c>
      <c r="I624" s="77">
        <v>1427.098111648</v>
      </c>
      <c r="J624" s="76">
        <f>K5</f>
        <v>0</v>
      </c>
      <c r="K624" s="39">
        <f t="shared" si="42"/>
        <v>1427.098111648</v>
      </c>
      <c r="L624" s="289">
        <f t="shared" si="39"/>
        <v>2854.196223296</v>
      </c>
      <c r="M624" s="149">
        <f t="shared" si="41"/>
        <v>7135.4905582399997</v>
      </c>
      <c r="N624" s="279">
        <f t="shared" si="40"/>
        <v>2711.4864121311998</v>
      </c>
      <c r="O624" s="63"/>
    </row>
    <row r="625" spans="1:15" s="3" customFormat="1" ht="12.75" customHeight="1">
      <c r="A625" s="586"/>
      <c r="B625" s="72" t="s">
        <v>2172</v>
      </c>
      <c r="C625" s="65" t="s">
        <v>2172</v>
      </c>
      <c r="D625" s="60" t="s">
        <v>5</v>
      </c>
      <c r="E625" s="64">
        <v>300</v>
      </c>
      <c r="F625" s="64">
        <v>100</v>
      </c>
      <c r="G625" s="62">
        <v>4.5771428571428574</v>
      </c>
      <c r="H625" s="64">
        <v>1.2</v>
      </c>
      <c r="I625" s="77">
        <v>1624.1971768000003</v>
      </c>
      <c r="J625" s="76">
        <f>K5</f>
        <v>0</v>
      </c>
      <c r="K625" s="39">
        <f t="shared" si="42"/>
        <v>1624.1971768000003</v>
      </c>
      <c r="L625" s="289">
        <f t="shared" si="39"/>
        <v>3248.3943536000006</v>
      </c>
      <c r="M625" s="149" t="s">
        <v>521</v>
      </c>
      <c r="N625" s="279">
        <f t="shared" si="40"/>
        <v>3085.9746359200003</v>
      </c>
      <c r="O625" s="63"/>
    </row>
    <row r="626" spans="1:15" s="3" customFormat="1" ht="12.75" customHeight="1">
      <c r="A626" s="586"/>
      <c r="B626" s="72" t="s">
        <v>2173</v>
      </c>
      <c r="C626" s="65" t="s">
        <v>2173</v>
      </c>
      <c r="D626" s="60" t="s">
        <v>5</v>
      </c>
      <c r="E626" s="64">
        <v>300</v>
      </c>
      <c r="F626" s="64">
        <v>100</v>
      </c>
      <c r="G626" s="62">
        <v>5.72</v>
      </c>
      <c r="H626" s="61">
        <v>1.5</v>
      </c>
      <c r="I626" s="77">
        <v>1917.442127392</v>
      </c>
      <c r="J626" s="76">
        <f>K5</f>
        <v>0</v>
      </c>
      <c r="K626" s="39">
        <f t="shared" si="42"/>
        <v>1917.442127392</v>
      </c>
      <c r="L626" s="289">
        <f t="shared" si="39"/>
        <v>3834.8842547839999</v>
      </c>
      <c r="M626" s="149" t="s">
        <v>521</v>
      </c>
      <c r="N626" s="279">
        <f t="shared" si="40"/>
        <v>3643.1400420447999</v>
      </c>
      <c r="O626" s="63"/>
    </row>
    <row r="627" spans="1:15" s="3" customFormat="1" ht="12.75" customHeight="1">
      <c r="A627" s="586"/>
      <c r="B627" s="72" t="s">
        <v>2174</v>
      </c>
      <c r="C627" s="65" t="s">
        <v>2174</v>
      </c>
      <c r="D627" s="60" t="s">
        <v>5</v>
      </c>
      <c r="E627" s="64">
        <v>400</v>
      </c>
      <c r="F627" s="64">
        <v>100</v>
      </c>
      <c r="G627" s="62">
        <v>3.45</v>
      </c>
      <c r="H627" s="64">
        <v>0.7</v>
      </c>
      <c r="I627" s="77">
        <v>1287.6865777599999</v>
      </c>
      <c r="J627" s="76">
        <f>K5</f>
        <v>0</v>
      </c>
      <c r="K627" s="39">
        <f t="shared" si="42"/>
        <v>1287.6865777599999</v>
      </c>
      <c r="L627" s="289" t="s">
        <v>521</v>
      </c>
      <c r="M627" s="149">
        <f t="shared" si="41"/>
        <v>6438.4328887999991</v>
      </c>
      <c r="N627" s="279">
        <f t="shared" si="40"/>
        <v>2446.6044977439997</v>
      </c>
      <c r="O627" s="63"/>
    </row>
    <row r="628" spans="1:15" s="3" customFormat="1" ht="12.75" customHeight="1">
      <c r="A628" s="586"/>
      <c r="B628" s="72" t="s">
        <v>2175</v>
      </c>
      <c r="C628" s="65" t="s">
        <v>2175</v>
      </c>
      <c r="D628" s="60" t="s">
        <v>5</v>
      </c>
      <c r="E628" s="64">
        <v>400</v>
      </c>
      <c r="F628" s="64">
        <v>100</v>
      </c>
      <c r="G628" s="62">
        <v>4.9285714285714288</v>
      </c>
      <c r="H628" s="61">
        <v>1</v>
      </c>
      <c r="I628" s="77">
        <v>1588.1424697599998</v>
      </c>
      <c r="J628" s="76">
        <f>K5</f>
        <v>0</v>
      </c>
      <c r="K628" s="39">
        <f t="shared" si="42"/>
        <v>1588.1424697599998</v>
      </c>
      <c r="L628" s="289">
        <f t="shared" si="39"/>
        <v>3176.2849395199996</v>
      </c>
      <c r="M628" s="149">
        <f t="shared" si="41"/>
        <v>7940.7123487999988</v>
      </c>
      <c r="N628" s="279">
        <f t="shared" si="40"/>
        <v>3017.4706925439996</v>
      </c>
      <c r="O628" s="63"/>
    </row>
    <row r="629" spans="1:15" s="3" customFormat="1" ht="12.75" customHeight="1">
      <c r="A629" s="586"/>
      <c r="B629" s="72" t="s">
        <v>2176</v>
      </c>
      <c r="C629" s="65" t="s">
        <v>2176</v>
      </c>
      <c r="D629" s="60" t="s">
        <v>5</v>
      </c>
      <c r="E629" s="64">
        <v>400</v>
      </c>
      <c r="F629" s="64">
        <v>100</v>
      </c>
      <c r="G629" s="62">
        <v>5.9142857142857146</v>
      </c>
      <c r="H629" s="64">
        <v>1.2</v>
      </c>
      <c r="I629" s="77">
        <v>1816.4889476799999</v>
      </c>
      <c r="J629" s="76">
        <f>K5</f>
        <v>0</v>
      </c>
      <c r="K629" s="39">
        <f t="shared" si="42"/>
        <v>1816.4889476799999</v>
      </c>
      <c r="L629" s="289">
        <f t="shared" si="39"/>
        <v>3632.9778953599998</v>
      </c>
      <c r="M629" s="149" t="s">
        <v>521</v>
      </c>
      <c r="N629" s="279">
        <f t="shared" si="40"/>
        <v>3451.3290005919998</v>
      </c>
      <c r="O629" s="63"/>
    </row>
    <row r="630" spans="1:15" s="3" customFormat="1" ht="12.75" customHeight="1">
      <c r="A630" s="586"/>
      <c r="B630" s="72" t="s">
        <v>2177</v>
      </c>
      <c r="C630" s="65" t="s">
        <v>2177</v>
      </c>
      <c r="D630" s="60" t="s">
        <v>5</v>
      </c>
      <c r="E630" s="64">
        <v>400</v>
      </c>
      <c r="F630" s="64">
        <v>100</v>
      </c>
      <c r="G630" s="62">
        <v>7.38</v>
      </c>
      <c r="H630" s="61">
        <v>1.5</v>
      </c>
      <c r="I630" s="77">
        <v>2160.2104881279997</v>
      </c>
      <c r="J630" s="76">
        <f>K5</f>
        <v>0</v>
      </c>
      <c r="K630" s="39">
        <f t="shared" si="42"/>
        <v>2160.2104881279997</v>
      </c>
      <c r="L630" s="289">
        <f t="shared" si="39"/>
        <v>4320.4209762559994</v>
      </c>
      <c r="M630" s="149" t="s">
        <v>521</v>
      </c>
      <c r="N630" s="279">
        <f t="shared" si="40"/>
        <v>4104.399927443199</v>
      </c>
      <c r="O630" s="63"/>
    </row>
    <row r="631" spans="1:15" s="3" customFormat="1" ht="12.75" customHeight="1">
      <c r="A631" s="586"/>
      <c r="B631" s="72" t="s">
        <v>2178</v>
      </c>
      <c r="C631" s="65" t="s">
        <v>2178</v>
      </c>
      <c r="D631" s="60" t="s">
        <v>5</v>
      </c>
      <c r="E631" s="64">
        <v>500</v>
      </c>
      <c r="F631" s="64">
        <v>100</v>
      </c>
      <c r="G631" s="62">
        <v>6.1571428571428566</v>
      </c>
      <c r="H631" s="64">
        <v>1</v>
      </c>
      <c r="I631" s="77">
        <v>1741.975886464</v>
      </c>
      <c r="J631" s="76">
        <f>K5</f>
        <v>0</v>
      </c>
      <c r="K631" s="39">
        <f t="shared" si="42"/>
        <v>1741.975886464</v>
      </c>
      <c r="L631" s="289">
        <f t="shared" si="39"/>
        <v>3483.9517729280001</v>
      </c>
      <c r="M631" s="149">
        <f t="shared" si="41"/>
        <v>8709.87943232</v>
      </c>
      <c r="N631" s="279">
        <f t="shared" si="40"/>
        <v>3309.7541842815999</v>
      </c>
      <c r="O631" s="63"/>
    </row>
    <row r="632" spans="1:15" s="3" customFormat="1" ht="12.75" customHeight="1">
      <c r="A632" s="586"/>
      <c r="B632" s="72" t="s">
        <v>2179</v>
      </c>
      <c r="C632" s="65" t="s">
        <v>2179</v>
      </c>
      <c r="D632" s="60" t="s">
        <v>5</v>
      </c>
      <c r="E632" s="64">
        <v>500</v>
      </c>
      <c r="F632" s="64">
        <v>100</v>
      </c>
      <c r="G632" s="62">
        <v>7.3885714285714279</v>
      </c>
      <c r="H632" s="61">
        <v>1.2</v>
      </c>
      <c r="I632" s="77">
        <v>2003.9734242880002</v>
      </c>
      <c r="J632" s="76">
        <f>K5</f>
        <v>0</v>
      </c>
      <c r="K632" s="39">
        <f t="shared" si="42"/>
        <v>2003.9734242880002</v>
      </c>
      <c r="L632" s="289">
        <f t="shared" si="39"/>
        <v>4007.9468485760003</v>
      </c>
      <c r="M632" s="149" t="s">
        <v>521</v>
      </c>
      <c r="N632" s="279">
        <f t="shared" si="40"/>
        <v>3807.5495061472002</v>
      </c>
      <c r="O632" s="63"/>
    </row>
    <row r="633" spans="1:15" s="3" customFormat="1" ht="12.75" customHeight="1">
      <c r="A633" s="586"/>
      <c r="B633" s="72" t="s">
        <v>2180</v>
      </c>
      <c r="C633" s="65" t="s">
        <v>2180</v>
      </c>
      <c r="D633" s="60" t="s">
        <v>5</v>
      </c>
      <c r="E633" s="64">
        <v>500</v>
      </c>
      <c r="F633" s="64">
        <v>100</v>
      </c>
      <c r="G633" s="62">
        <v>9.23</v>
      </c>
      <c r="H633" s="61">
        <v>1.5</v>
      </c>
      <c r="I633" s="77">
        <v>2395.7679074559996</v>
      </c>
      <c r="J633" s="76">
        <f>K5</f>
        <v>0</v>
      </c>
      <c r="K633" s="39">
        <f t="shared" si="42"/>
        <v>2395.7679074559996</v>
      </c>
      <c r="L633" s="289">
        <f t="shared" si="39"/>
        <v>4791.5358149119993</v>
      </c>
      <c r="M633" s="149" t="s">
        <v>521</v>
      </c>
      <c r="N633" s="279">
        <f t="shared" si="40"/>
        <v>4551.9590241663991</v>
      </c>
      <c r="O633" s="63"/>
    </row>
    <row r="634" spans="1:15" s="3" customFormat="1" ht="12.75" customHeight="1">
      <c r="A634" s="586"/>
      <c r="B634" s="72" t="s">
        <v>2181</v>
      </c>
      <c r="C634" s="65" t="s">
        <v>2181</v>
      </c>
      <c r="D634" s="60" t="s">
        <v>5</v>
      </c>
      <c r="E634" s="64">
        <v>600</v>
      </c>
      <c r="F634" s="64">
        <v>100</v>
      </c>
      <c r="G634" s="62">
        <v>7.5142857142857142</v>
      </c>
      <c r="H634" s="61">
        <v>1</v>
      </c>
      <c r="I634" s="77">
        <v>1891.0020088959996</v>
      </c>
      <c r="J634" s="76">
        <f>K5</f>
        <v>0</v>
      </c>
      <c r="K634" s="39">
        <f t="shared" si="42"/>
        <v>1891.0020088959996</v>
      </c>
      <c r="L634" s="289">
        <f t="shared" si="39"/>
        <v>3782.0040177919991</v>
      </c>
      <c r="M634" s="149">
        <f t="shared" si="41"/>
        <v>9455.0100444799973</v>
      </c>
      <c r="N634" s="279">
        <f t="shared" si="40"/>
        <v>3592.9038169023988</v>
      </c>
      <c r="O634" s="63"/>
    </row>
    <row r="635" spans="1:15" s="3" customFormat="1" ht="12.75" customHeight="1">
      <c r="A635" s="586"/>
      <c r="B635" s="72" t="s">
        <v>2182</v>
      </c>
      <c r="C635" s="65" t="s">
        <v>2182</v>
      </c>
      <c r="D635" s="60" t="s">
        <v>5</v>
      </c>
      <c r="E635" s="64">
        <v>600</v>
      </c>
      <c r="F635" s="64">
        <v>100</v>
      </c>
      <c r="G635" s="62">
        <v>9.017142857142856</v>
      </c>
      <c r="H635" s="61">
        <v>1.2</v>
      </c>
      <c r="I635" s="77">
        <v>2181.8433123519999</v>
      </c>
      <c r="J635" s="76">
        <f>K5</f>
        <v>0</v>
      </c>
      <c r="K635" s="39">
        <f t="shared" si="42"/>
        <v>2181.8433123519999</v>
      </c>
      <c r="L635" s="289">
        <f t="shared" ref="L635:L669" si="43">K635*2</f>
        <v>4363.6866247039998</v>
      </c>
      <c r="M635" s="149" t="s">
        <v>521</v>
      </c>
      <c r="N635" s="279">
        <f t="shared" si="40"/>
        <v>4145.5022934687995</v>
      </c>
      <c r="O635" s="63"/>
    </row>
    <row r="636" spans="1:15" s="3" customFormat="1" ht="12.75" customHeight="1">
      <c r="A636" s="586"/>
      <c r="B636" s="72" t="s">
        <v>2183</v>
      </c>
      <c r="C636" s="65" t="s">
        <v>2183</v>
      </c>
      <c r="D636" s="60" t="s">
        <v>5</v>
      </c>
      <c r="E636" s="64">
        <v>600</v>
      </c>
      <c r="F636" s="64">
        <v>100</v>
      </c>
      <c r="G636" s="62">
        <v>11.27</v>
      </c>
      <c r="H636" s="64">
        <v>1.5</v>
      </c>
      <c r="I636" s="77">
        <v>2619.3070911039995</v>
      </c>
      <c r="J636" s="76">
        <f>K5</f>
        <v>0</v>
      </c>
      <c r="K636" s="39">
        <f t="shared" si="42"/>
        <v>2619.3070911039995</v>
      </c>
      <c r="L636" s="289">
        <f t="shared" si="43"/>
        <v>5238.614182207999</v>
      </c>
      <c r="M636" s="149" t="s">
        <v>521</v>
      </c>
      <c r="N636" s="279">
        <f t="shared" si="40"/>
        <v>4976.6834730975988</v>
      </c>
      <c r="O636" s="63"/>
    </row>
    <row r="637" spans="1:15" s="3" customFormat="1" ht="12.75" customHeight="1">
      <c r="A637" s="586"/>
      <c r="B637" s="72" t="s">
        <v>2184</v>
      </c>
      <c r="C637" s="65" t="s">
        <v>2184</v>
      </c>
      <c r="D637" s="60" t="s">
        <v>5</v>
      </c>
      <c r="E637" s="64">
        <v>150</v>
      </c>
      <c r="F637" s="64">
        <v>150</v>
      </c>
      <c r="G637" s="62">
        <v>2.9714285714285715</v>
      </c>
      <c r="H637" s="64">
        <v>1</v>
      </c>
      <c r="I637" s="77">
        <v>1371.8142275200003</v>
      </c>
      <c r="J637" s="76">
        <f>K5</f>
        <v>0</v>
      </c>
      <c r="K637" s="39">
        <f t="shared" si="42"/>
        <v>1371.8142275200003</v>
      </c>
      <c r="L637" s="289">
        <f t="shared" si="43"/>
        <v>2743.6284550400005</v>
      </c>
      <c r="M637" s="149">
        <f t="shared" si="41"/>
        <v>6859.0711376000017</v>
      </c>
      <c r="N637" s="279">
        <f t="shared" si="40"/>
        <v>2606.4470322880002</v>
      </c>
      <c r="O637" s="63"/>
    </row>
    <row r="638" spans="1:15" s="3" customFormat="1" ht="12.75" customHeight="1">
      <c r="A638" s="586"/>
      <c r="B638" s="72" t="s">
        <v>2185</v>
      </c>
      <c r="C638" s="65" t="s">
        <v>2185</v>
      </c>
      <c r="D638" s="60" t="s">
        <v>5</v>
      </c>
      <c r="E638" s="64">
        <v>150</v>
      </c>
      <c r="F638" s="64">
        <v>150</v>
      </c>
      <c r="G638" s="62">
        <v>3.5657142857142858</v>
      </c>
      <c r="H638" s="61">
        <v>1.2</v>
      </c>
      <c r="I638" s="77">
        <v>1556.8950569919998</v>
      </c>
      <c r="J638" s="76">
        <f>K5</f>
        <v>0</v>
      </c>
      <c r="K638" s="39">
        <f t="shared" si="42"/>
        <v>1556.8950569919998</v>
      </c>
      <c r="L638" s="289">
        <f t="shared" si="43"/>
        <v>3113.7901139839996</v>
      </c>
      <c r="M638" s="149" t="s">
        <v>521</v>
      </c>
      <c r="N638" s="279">
        <f t="shared" si="40"/>
        <v>2958.1006082847994</v>
      </c>
      <c r="O638" s="63"/>
    </row>
    <row r="639" spans="1:15" s="3" customFormat="1" ht="12.75" customHeight="1">
      <c r="A639" s="586"/>
      <c r="B639" s="72" t="s">
        <v>2186</v>
      </c>
      <c r="C639" s="65" t="s">
        <v>2186</v>
      </c>
      <c r="D639" s="60" t="s">
        <v>5</v>
      </c>
      <c r="E639" s="64">
        <v>150</v>
      </c>
      <c r="F639" s="64">
        <v>150</v>
      </c>
      <c r="G639" s="62">
        <v>4.46</v>
      </c>
      <c r="H639" s="61">
        <v>1.5</v>
      </c>
      <c r="I639" s="77">
        <v>1830.910830496</v>
      </c>
      <c r="J639" s="76">
        <f>K5</f>
        <v>0</v>
      </c>
      <c r="K639" s="39">
        <f t="shared" si="42"/>
        <v>1830.910830496</v>
      </c>
      <c r="L639" s="289">
        <f t="shared" si="43"/>
        <v>3661.821660992</v>
      </c>
      <c r="M639" s="149" t="s">
        <v>521</v>
      </c>
      <c r="N639" s="279">
        <f t="shared" si="40"/>
        <v>3478.7305779424</v>
      </c>
      <c r="O639" s="63"/>
    </row>
    <row r="640" spans="1:15" s="3" customFormat="1" ht="12.75" customHeight="1">
      <c r="A640" s="586"/>
      <c r="B640" s="72" t="s">
        <v>2187</v>
      </c>
      <c r="C640" s="65" t="s">
        <v>2187</v>
      </c>
      <c r="D640" s="60" t="s">
        <v>5</v>
      </c>
      <c r="E640" s="64">
        <v>200</v>
      </c>
      <c r="F640" s="64">
        <v>150</v>
      </c>
      <c r="G640" s="62">
        <v>3.4428571428571431</v>
      </c>
      <c r="H640" s="61">
        <v>1</v>
      </c>
      <c r="I640" s="77">
        <v>1451.1345830080002</v>
      </c>
      <c r="J640" s="76">
        <f>K5</f>
        <v>0</v>
      </c>
      <c r="K640" s="39">
        <f t="shared" si="42"/>
        <v>1451.1345830080002</v>
      </c>
      <c r="L640" s="289">
        <f t="shared" si="43"/>
        <v>2902.2691660160003</v>
      </c>
      <c r="M640" s="149">
        <f t="shared" si="41"/>
        <v>7255.6729150400006</v>
      </c>
      <c r="N640" s="279">
        <f t="shared" si="40"/>
        <v>2757.1557077152002</v>
      </c>
      <c r="O640" s="63"/>
    </row>
    <row r="641" spans="1:15" s="3" customFormat="1" ht="12.75" customHeight="1">
      <c r="A641" s="586"/>
      <c r="B641" s="72" t="s">
        <v>2188</v>
      </c>
      <c r="C641" s="65" t="s">
        <v>2188</v>
      </c>
      <c r="D641" s="60" t="s">
        <v>5</v>
      </c>
      <c r="E641" s="64">
        <v>200</v>
      </c>
      <c r="F641" s="64">
        <v>150</v>
      </c>
      <c r="G641" s="62">
        <v>4.1314285714285717</v>
      </c>
      <c r="H641" s="64">
        <v>1.2</v>
      </c>
      <c r="I641" s="77">
        <v>1648.23364816</v>
      </c>
      <c r="J641" s="76">
        <f>K5</f>
        <v>0</v>
      </c>
      <c r="K641" s="39">
        <f t="shared" si="42"/>
        <v>1648.23364816</v>
      </c>
      <c r="L641" s="289">
        <f t="shared" si="43"/>
        <v>3296.4672963200001</v>
      </c>
      <c r="M641" s="149" t="s">
        <v>521</v>
      </c>
      <c r="N641" s="279">
        <f t="shared" si="40"/>
        <v>3131.6439315039997</v>
      </c>
      <c r="O641" s="63"/>
    </row>
    <row r="642" spans="1:15" s="3" customFormat="1" ht="12.75" customHeight="1">
      <c r="A642" s="586"/>
      <c r="B642" s="72" t="s">
        <v>2189</v>
      </c>
      <c r="C642" s="65" t="s">
        <v>2189</v>
      </c>
      <c r="D642" s="60" t="s">
        <v>5</v>
      </c>
      <c r="E642" s="64">
        <v>200</v>
      </c>
      <c r="F642" s="64">
        <v>150</v>
      </c>
      <c r="G642" s="62">
        <v>5.16</v>
      </c>
      <c r="H642" s="61">
        <v>1.5</v>
      </c>
      <c r="I642" s="77">
        <v>1946.285893024</v>
      </c>
      <c r="J642" s="76">
        <f>K5</f>
        <v>0</v>
      </c>
      <c r="K642" s="39">
        <f t="shared" si="42"/>
        <v>1946.285893024</v>
      </c>
      <c r="L642" s="289">
        <f t="shared" si="43"/>
        <v>3892.5717860479999</v>
      </c>
      <c r="M642" s="149" t="s">
        <v>521</v>
      </c>
      <c r="N642" s="279">
        <f t="shared" si="40"/>
        <v>3697.9431967455998</v>
      </c>
      <c r="O642" s="63"/>
    </row>
    <row r="643" spans="1:15" s="3" customFormat="1" ht="12.75" customHeight="1">
      <c r="A643" s="586"/>
      <c r="B643" s="72" t="s">
        <v>2190</v>
      </c>
      <c r="C643" s="65" t="s">
        <v>2190</v>
      </c>
      <c r="D643" s="60" t="s">
        <v>5</v>
      </c>
      <c r="E643" s="64">
        <v>300</v>
      </c>
      <c r="F643" s="64">
        <v>150</v>
      </c>
      <c r="G643" s="62">
        <v>4.4857142857142858</v>
      </c>
      <c r="H643" s="61">
        <v>1</v>
      </c>
      <c r="I643" s="77">
        <v>1612.1789411200002</v>
      </c>
      <c r="J643" s="76">
        <f>K5</f>
        <v>0</v>
      </c>
      <c r="K643" s="39">
        <f t="shared" si="42"/>
        <v>1612.1789411200002</v>
      </c>
      <c r="L643" s="289">
        <f t="shared" si="43"/>
        <v>3224.3578822400004</v>
      </c>
      <c r="M643" s="149">
        <f t="shared" si="41"/>
        <v>8060.8947056000015</v>
      </c>
      <c r="N643" s="279">
        <f t="shared" si="40"/>
        <v>3063.1399881280004</v>
      </c>
      <c r="O643" s="63"/>
    </row>
    <row r="644" spans="1:15" s="3" customFormat="1" ht="12.75" customHeight="1">
      <c r="A644" s="586"/>
      <c r="B644" s="72" t="s">
        <v>2191</v>
      </c>
      <c r="C644" s="65" t="s">
        <v>2191</v>
      </c>
      <c r="D644" s="60" t="s">
        <v>5</v>
      </c>
      <c r="E644" s="64">
        <v>300</v>
      </c>
      <c r="F644" s="64">
        <v>150</v>
      </c>
      <c r="G644" s="62">
        <v>5.3828571428571426</v>
      </c>
      <c r="H644" s="61">
        <v>1.2</v>
      </c>
      <c r="I644" s="77">
        <v>1847.7363604479995</v>
      </c>
      <c r="J644" s="76">
        <f>K5</f>
        <v>0</v>
      </c>
      <c r="K644" s="39">
        <f t="shared" si="42"/>
        <v>1847.7363604479995</v>
      </c>
      <c r="L644" s="289">
        <f t="shared" si="43"/>
        <v>3695.4727208959989</v>
      </c>
      <c r="M644" s="149" t="s">
        <v>521</v>
      </c>
      <c r="N644" s="279">
        <f t="shared" si="40"/>
        <v>3510.6990848511987</v>
      </c>
      <c r="O644" s="63"/>
    </row>
    <row r="645" spans="1:15" s="3" customFormat="1" ht="12.75" customHeight="1">
      <c r="A645" s="586"/>
      <c r="B645" s="72" t="s">
        <v>2192</v>
      </c>
      <c r="C645" s="65" t="s">
        <v>2192</v>
      </c>
      <c r="D645" s="60" t="s">
        <v>5</v>
      </c>
      <c r="E645" s="64">
        <v>300</v>
      </c>
      <c r="F645" s="64">
        <v>150</v>
      </c>
      <c r="G645" s="62">
        <v>6.72</v>
      </c>
      <c r="H645" s="64">
        <v>1.5</v>
      </c>
      <c r="I645" s="77">
        <v>2196.2651951679995</v>
      </c>
      <c r="J645" s="76">
        <f>K5</f>
        <v>0</v>
      </c>
      <c r="K645" s="39">
        <f t="shared" si="42"/>
        <v>2196.2651951679995</v>
      </c>
      <c r="L645" s="289">
        <f t="shared" si="43"/>
        <v>4392.5303903359991</v>
      </c>
      <c r="M645" s="149" t="s">
        <v>521</v>
      </c>
      <c r="N645" s="279">
        <f t="shared" si="40"/>
        <v>4172.9038708191993</v>
      </c>
      <c r="O645" s="63"/>
    </row>
    <row r="646" spans="1:15" s="3" customFormat="1" ht="12.75">
      <c r="A646" s="586"/>
      <c r="B646" s="73" t="s">
        <v>2193</v>
      </c>
      <c r="C646" s="66" t="s">
        <v>2193</v>
      </c>
      <c r="D646" s="60" t="s">
        <v>5</v>
      </c>
      <c r="E646" s="64">
        <v>400</v>
      </c>
      <c r="F646" s="64">
        <v>150</v>
      </c>
      <c r="G646" s="62">
        <v>5.6571428571428566</v>
      </c>
      <c r="H646" s="64">
        <v>1</v>
      </c>
      <c r="I646" s="77">
        <v>1770.819652096</v>
      </c>
      <c r="J646" s="76">
        <f>K5</f>
        <v>0</v>
      </c>
      <c r="K646" s="39">
        <f t="shared" si="42"/>
        <v>1770.819652096</v>
      </c>
      <c r="L646" s="289">
        <f t="shared" si="43"/>
        <v>3541.6393041920001</v>
      </c>
      <c r="M646" s="149">
        <f t="shared" si="41"/>
        <v>8854.098260480001</v>
      </c>
      <c r="N646" s="279">
        <f t="shared" si="40"/>
        <v>3364.5573389823999</v>
      </c>
      <c r="O646" s="63"/>
    </row>
    <row r="647" spans="1:15" s="3" customFormat="1" ht="12.75">
      <c r="A647" s="586"/>
      <c r="B647" s="73" t="s">
        <v>2194</v>
      </c>
      <c r="C647" s="66" t="s">
        <v>2194</v>
      </c>
      <c r="D647" s="60" t="s">
        <v>5</v>
      </c>
      <c r="E647" s="64">
        <v>400</v>
      </c>
      <c r="F647" s="64">
        <v>150</v>
      </c>
      <c r="G647" s="62">
        <v>6.7885714285714274</v>
      </c>
      <c r="H647" s="64">
        <v>1.2</v>
      </c>
      <c r="I647" s="77">
        <v>2035.2208370559995</v>
      </c>
      <c r="J647" s="76">
        <f>K5</f>
        <v>0</v>
      </c>
      <c r="K647" s="39">
        <f t="shared" si="42"/>
        <v>2035.2208370559995</v>
      </c>
      <c r="L647" s="289">
        <f t="shared" si="43"/>
        <v>4070.441674111999</v>
      </c>
      <c r="M647" s="149" t="s">
        <v>521</v>
      </c>
      <c r="N647" s="279">
        <f t="shared" si="40"/>
        <v>3866.919590406399</v>
      </c>
      <c r="O647" s="63"/>
    </row>
    <row r="648" spans="1:15" s="3" customFormat="1" ht="12.75">
      <c r="A648" s="586"/>
      <c r="B648" s="73" t="s">
        <v>2195</v>
      </c>
      <c r="C648" s="66" t="s">
        <v>2195</v>
      </c>
      <c r="D648" s="60" t="s">
        <v>5</v>
      </c>
      <c r="E648" s="64">
        <v>400</v>
      </c>
      <c r="F648" s="64">
        <v>150</v>
      </c>
      <c r="G648" s="62">
        <v>8.48</v>
      </c>
      <c r="H648" s="64">
        <v>1.5</v>
      </c>
      <c r="I648" s="77">
        <v>2434.2262616319999</v>
      </c>
      <c r="J648" s="76">
        <f>K5</f>
        <v>0</v>
      </c>
      <c r="K648" s="39">
        <f t="shared" si="42"/>
        <v>2434.2262616319999</v>
      </c>
      <c r="L648" s="289">
        <f t="shared" si="43"/>
        <v>4868.4525232639999</v>
      </c>
      <c r="M648" s="149" t="s">
        <v>521</v>
      </c>
      <c r="N648" s="279">
        <f t="shared" ref="N648:N669" si="44">K648*1.9</f>
        <v>4625.0298971007996</v>
      </c>
      <c r="O648" s="63"/>
    </row>
    <row r="649" spans="1:15" s="3" customFormat="1" ht="12.75">
      <c r="A649" s="586"/>
      <c r="B649" s="73" t="s">
        <v>2196</v>
      </c>
      <c r="C649" s="66" t="s">
        <v>2196</v>
      </c>
      <c r="D649" s="60" t="s">
        <v>5</v>
      </c>
      <c r="E649" s="64">
        <v>500</v>
      </c>
      <c r="F649" s="64">
        <v>150</v>
      </c>
      <c r="G649" s="62">
        <v>6.9428571428571439</v>
      </c>
      <c r="H649" s="64">
        <v>1</v>
      </c>
      <c r="I649" s="77">
        <v>1919.845774528</v>
      </c>
      <c r="J649" s="76">
        <f>K5</f>
        <v>0</v>
      </c>
      <c r="K649" s="39">
        <f t="shared" si="42"/>
        <v>1919.845774528</v>
      </c>
      <c r="L649" s="289">
        <f t="shared" si="43"/>
        <v>3839.691549056</v>
      </c>
      <c r="M649" s="149">
        <f t="shared" ref="M649:M667" si="45">K649*5</f>
        <v>9599.2288726400002</v>
      </c>
      <c r="N649" s="279">
        <f t="shared" si="44"/>
        <v>3647.7069716031997</v>
      </c>
      <c r="O649" s="63"/>
    </row>
    <row r="650" spans="1:15" s="3" customFormat="1" ht="12.75">
      <c r="A650" s="586"/>
      <c r="B650" s="73" t="s">
        <v>2197</v>
      </c>
      <c r="C650" s="66" t="s">
        <v>2197</v>
      </c>
      <c r="D650" s="60" t="s">
        <v>5</v>
      </c>
      <c r="E650" s="64">
        <v>500</v>
      </c>
      <c r="F650" s="64">
        <v>150</v>
      </c>
      <c r="G650" s="62">
        <v>8.3314285714285727</v>
      </c>
      <c r="H650" s="64">
        <v>1.2</v>
      </c>
      <c r="I650" s="77">
        <v>2217.8980193920002</v>
      </c>
      <c r="J650" s="76">
        <f>K5</f>
        <v>0</v>
      </c>
      <c r="K650" s="39">
        <f t="shared" si="42"/>
        <v>2217.8980193920002</v>
      </c>
      <c r="L650" s="289">
        <f t="shared" si="43"/>
        <v>4435.7960387840003</v>
      </c>
      <c r="M650" s="149" t="s">
        <v>521</v>
      </c>
      <c r="N650" s="279">
        <f t="shared" si="44"/>
        <v>4214.0062368447998</v>
      </c>
      <c r="O650" s="63"/>
    </row>
    <row r="651" spans="1:15" s="3" customFormat="1" ht="12.75">
      <c r="A651" s="586"/>
      <c r="B651" s="73" t="s">
        <v>2198</v>
      </c>
      <c r="C651" s="66" t="s">
        <v>2198</v>
      </c>
      <c r="D651" s="60" t="s">
        <v>5</v>
      </c>
      <c r="E651" s="64">
        <v>500</v>
      </c>
      <c r="F651" s="64">
        <v>150</v>
      </c>
      <c r="G651" s="62">
        <v>10.41</v>
      </c>
      <c r="H651" s="64">
        <v>1.5</v>
      </c>
      <c r="I651" s="77">
        <v>2662.5727395520003</v>
      </c>
      <c r="J651" s="76">
        <f>K5</f>
        <v>0</v>
      </c>
      <c r="K651" s="39">
        <f t="shared" si="42"/>
        <v>2662.5727395520003</v>
      </c>
      <c r="L651" s="289">
        <f t="shared" si="43"/>
        <v>5325.1454791040005</v>
      </c>
      <c r="M651" s="149" t="s">
        <v>521</v>
      </c>
      <c r="N651" s="279">
        <f t="shared" si="44"/>
        <v>5058.8882051487999</v>
      </c>
      <c r="O651" s="63"/>
    </row>
    <row r="652" spans="1:15" s="3" customFormat="1" ht="12.75">
      <c r="A652" s="586"/>
      <c r="B652" s="73" t="s">
        <v>2199</v>
      </c>
      <c r="C652" s="66" t="s">
        <v>2199</v>
      </c>
      <c r="D652" s="60" t="s">
        <v>5</v>
      </c>
      <c r="E652" s="64">
        <v>600</v>
      </c>
      <c r="F652" s="64">
        <v>150</v>
      </c>
      <c r="G652" s="62">
        <v>8.3714285714285719</v>
      </c>
      <c r="H652" s="64">
        <v>1</v>
      </c>
      <c r="I652" s="77">
        <v>1996.7624828800006</v>
      </c>
      <c r="J652" s="76">
        <f>K5</f>
        <v>0</v>
      </c>
      <c r="K652" s="39">
        <f t="shared" si="42"/>
        <v>1996.7624828800006</v>
      </c>
      <c r="L652" s="289">
        <f t="shared" si="43"/>
        <v>3993.5249657600011</v>
      </c>
      <c r="M652" s="149">
        <f t="shared" si="45"/>
        <v>9983.812414400003</v>
      </c>
      <c r="N652" s="279">
        <f t="shared" si="44"/>
        <v>3793.8487174720008</v>
      </c>
      <c r="O652" s="63"/>
    </row>
    <row r="653" spans="1:15" s="3" customFormat="1" ht="12.75">
      <c r="A653" s="586"/>
      <c r="B653" s="73" t="s">
        <v>2200</v>
      </c>
      <c r="C653" s="66" t="s">
        <v>2200</v>
      </c>
      <c r="D653" s="60" t="s">
        <v>5</v>
      </c>
      <c r="E653" s="64">
        <v>600</v>
      </c>
      <c r="F653" s="64">
        <v>150</v>
      </c>
      <c r="G653" s="62">
        <v>10.045714285714286</v>
      </c>
      <c r="H653" s="64">
        <v>1.2</v>
      </c>
      <c r="I653" s="77">
        <v>2390.9606131840001</v>
      </c>
      <c r="J653" s="76">
        <f>K5</f>
        <v>0</v>
      </c>
      <c r="K653" s="39">
        <f t="shared" si="42"/>
        <v>2390.9606131840001</v>
      </c>
      <c r="L653" s="289">
        <f t="shared" si="43"/>
        <v>4781.9212263680001</v>
      </c>
      <c r="M653" s="149" t="s">
        <v>521</v>
      </c>
      <c r="N653" s="279">
        <f t="shared" si="44"/>
        <v>4542.8251650495995</v>
      </c>
      <c r="O653" s="63"/>
    </row>
    <row r="654" spans="1:15" s="3" customFormat="1" ht="12.75">
      <c r="A654" s="586"/>
      <c r="B654" s="73" t="s">
        <v>2201</v>
      </c>
      <c r="C654" s="66" t="s">
        <v>2201</v>
      </c>
      <c r="D654" s="60" t="s">
        <v>5</v>
      </c>
      <c r="E654" s="64">
        <v>600</v>
      </c>
      <c r="F654" s="64">
        <v>150</v>
      </c>
      <c r="G654" s="62">
        <v>12.56</v>
      </c>
      <c r="H654" s="64">
        <v>1.5</v>
      </c>
      <c r="I654" s="77">
        <v>2881.3046289279996</v>
      </c>
      <c r="J654" s="76">
        <f>K5</f>
        <v>0</v>
      </c>
      <c r="K654" s="39">
        <f t="shared" si="42"/>
        <v>2881.3046289279996</v>
      </c>
      <c r="L654" s="289">
        <f t="shared" si="43"/>
        <v>5762.6092578559992</v>
      </c>
      <c r="M654" s="149" t="s">
        <v>521</v>
      </c>
      <c r="N654" s="279">
        <f t="shared" si="44"/>
        <v>5474.4787949631991</v>
      </c>
      <c r="O654" s="63"/>
    </row>
    <row r="655" spans="1:15" s="3" customFormat="1" ht="12.75">
      <c r="A655" s="586"/>
      <c r="B655" s="73" t="s">
        <v>2202</v>
      </c>
      <c r="C655" s="66" t="s">
        <v>2202</v>
      </c>
      <c r="D655" s="60" t="s">
        <v>5</v>
      </c>
      <c r="E655" s="64">
        <v>200</v>
      </c>
      <c r="F655" s="64">
        <v>200</v>
      </c>
      <c r="G655" s="62">
        <v>4.0428571428571436</v>
      </c>
      <c r="H655" s="64">
        <v>1</v>
      </c>
      <c r="I655" s="77">
        <v>1638.619059616</v>
      </c>
      <c r="J655" s="76">
        <f>K5</f>
        <v>0</v>
      </c>
      <c r="K655" s="39">
        <f t="shared" si="42"/>
        <v>1638.619059616</v>
      </c>
      <c r="L655" s="289">
        <f t="shared" si="43"/>
        <v>3277.2381192319999</v>
      </c>
      <c r="M655" s="149">
        <f t="shared" si="45"/>
        <v>8193.0952980799993</v>
      </c>
      <c r="N655" s="279">
        <f t="shared" si="44"/>
        <v>3113.3762132703996</v>
      </c>
      <c r="O655" s="63"/>
    </row>
    <row r="656" spans="1:15" s="3" customFormat="1" ht="12.75">
      <c r="A656" s="586"/>
      <c r="B656" s="73" t="s">
        <v>2203</v>
      </c>
      <c r="C656" s="66" t="s">
        <v>2203</v>
      </c>
      <c r="D656" s="60" t="s">
        <v>5</v>
      </c>
      <c r="E656" s="64">
        <v>200</v>
      </c>
      <c r="F656" s="64">
        <v>200</v>
      </c>
      <c r="G656" s="62">
        <v>4.8514285714285723</v>
      </c>
      <c r="H656" s="64">
        <v>1.2</v>
      </c>
      <c r="I656" s="77">
        <v>1874.1764789439999</v>
      </c>
      <c r="J656" s="76">
        <f>K5</f>
        <v>0</v>
      </c>
      <c r="K656" s="39">
        <f t="shared" si="42"/>
        <v>1874.1764789439999</v>
      </c>
      <c r="L656" s="289">
        <f t="shared" si="43"/>
        <v>3748.3529578879998</v>
      </c>
      <c r="M656" s="149" t="s">
        <v>521</v>
      </c>
      <c r="N656" s="279">
        <f t="shared" si="44"/>
        <v>3560.9353099935997</v>
      </c>
      <c r="O656" s="63"/>
    </row>
    <row r="657" spans="1:15" s="3" customFormat="1" ht="12.75">
      <c r="A657" s="586"/>
      <c r="B657" s="73" t="s">
        <v>2204</v>
      </c>
      <c r="C657" s="66" t="s">
        <v>2204</v>
      </c>
      <c r="D657" s="60" t="s">
        <v>5</v>
      </c>
      <c r="E657" s="64">
        <v>200</v>
      </c>
      <c r="F657" s="64">
        <v>200</v>
      </c>
      <c r="G657" s="62">
        <v>6.06</v>
      </c>
      <c r="H657" s="64">
        <v>1.5</v>
      </c>
      <c r="I657" s="77">
        <v>2229.9162550720002</v>
      </c>
      <c r="J657" s="76">
        <f>K5</f>
        <v>0</v>
      </c>
      <c r="K657" s="39">
        <f t="shared" ref="K657:K669" si="46">I657*(1-J657)</f>
        <v>2229.9162550720002</v>
      </c>
      <c r="L657" s="289">
        <f t="shared" si="43"/>
        <v>4459.8325101440005</v>
      </c>
      <c r="M657" s="149" t="s">
        <v>521</v>
      </c>
      <c r="N657" s="279">
        <f t="shared" si="44"/>
        <v>4236.8408846368002</v>
      </c>
      <c r="O657" s="63"/>
    </row>
    <row r="658" spans="1:15" s="3" customFormat="1" ht="12.75">
      <c r="A658" s="586"/>
      <c r="B658" s="73" t="s">
        <v>2205</v>
      </c>
      <c r="C658" s="66" t="s">
        <v>2205</v>
      </c>
      <c r="D658" s="60" t="s">
        <v>5</v>
      </c>
      <c r="E658" s="64">
        <v>300</v>
      </c>
      <c r="F658" s="64">
        <v>200</v>
      </c>
      <c r="G658" s="62">
        <v>5.1428571428571432</v>
      </c>
      <c r="H658" s="64">
        <v>1</v>
      </c>
      <c r="I658" s="77">
        <v>1703.5175322880002</v>
      </c>
      <c r="J658" s="76">
        <f>K5</f>
        <v>0</v>
      </c>
      <c r="K658" s="39">
        <f t="shared" si="46"/>
        <v>1703.5175322880002</v>
      </c>
      <c r="L658" s="289">
        <f t="shared" si="43"/>
        <v>3407.0350645760004</v>
      </c>
      <c r="M658" s="149">
        <f t="shared" si="45"/>
        <v>8517.5876614400004</v>
      </c>
      <c r="N658" s="279">
        <f t="shared" si="44"/>
        <v>3236.6833113472003</v>
      </c>
      <c r="O658" s="63"/>
    </row>
    <row r="659" spans="1:15" s="3" customFormat="1" ht="12.75">
      <c r="A659" s="586"/>
      <c r="B659" s="73" t="s">
        <v>2206</v>
      </c>
      <c r="C659" s="66" t="s">
        <v>2206</v>
      </c>
      <c r="D659" s="60" t="s">
        <v>5</v>
      </c>
      <c r="E659" s="64">
        <v>300</v>
      </c>
      <c r="F659" s="64">
        <v>200</v>
      </c>
      <c r="G659" s="62">
        <v>6.1714285714285717</v>
      </c>
      <c r="H659" s="64">
        <v>1.2</v>
      </c>
      <c r="I659" s="77">
        <v>2068.87189696</v>
      </c>
      <c r="J659" s="76">
        <f>K5</f>
        <v>0</v>
      </c>
      <c r="K659" s="39">
        <f t="shared" si="46"/>
        <v>2068.87189696</v>
      </c>
      <c r="L659" s="289">
        <f t="shared" si="43"/>
        <v>4137.7437939199999</v>
      </c>
      <c r="M659" s="149" t="s">
        <v>521</v>
      </c>
      <c r="N659" s="279">
        <f t="shared" si="44"/>
        <v>3930.8566042239995</v>
      </c>
      <c r="O659" s="63"/>
    </row>
    <row r="660" spans="1:15" s="3" customFormat="1" ht="12.75">
      <c r="A660" s="586"/>
      <c r="B660" s="73" t="s">
        <v>2207</v>
      </c>
      <c r="C660" s="66" t="s">
        <v>2207</v>
      </c>
      <c r="D660" s="60" t="s">
        <v>5</v>
      </c>
      <c r="E660" s="64">
        <v>300</v>
      </c>
      <c r="F660" s="64">
        <v>200</v>
      </c>
      <c r="G660" s="62">
        <v>7.71</v>
      </c>
      <c r="H660" s="64">
        <v>1.5</v>
      </c>
      <c r="I660" s="77">
        <v>2475.0882629440002</v>
      </c>
      <c r="J660" s="76">
        <f>K5</f>
        <v>0</v>
      </c>
      <c r="K660" s="39">
        <f t="shared" si="46"/>
        <v>2475.0882629440002</v>
      </c>
      <c r="L660" s="289">
        <f t="shared" si="43"/>
        <v>4950.1765258880005</v>
      </c>
      <c r="M660" s="149" t="s">
        <v>521</v>
      </c>
      <c r="N660" s="279">
        <f t="shared" si="44"/>
        <v>4702.6676995936004</v>
      </c>
      <c r="O660" s="63"/>
    </row>
    <row r="661" spans="1:15" s="3" customFormat="1" ht="12.75">
      <c r="A661" s="586"/>
      <c r="B661" s="73" t="s">
        <v>2208</v>
      </c>
      <c r="C661" s="66" t="s">
        <v>2208</v>
      </c>
      <c r="D661" s="60" t="s">
        <v>5</v>
      </c>
      <c r="E661" s="64">
        <v>400</v>
      </c>
      <c r="F661" s="64">
        <v>200</v>
      </c>
      <c r="G661" s="62">
        <v>6.3857142857142861</v>
      </c>
      <c r="H661" s="64">
        <v>1</v>
      </c>
      <c r="I661" s="77">
        <v>1766.012357824</v>
      </c>
      <c r="J661" s="76">
        <f>K5</f>
        <v>0</v>
      </c>
      <c r="K661" s="39">
        <f t="shared" si="46"/>
        <v>1766.012357824</v>
      </c>
      <c r="L661" s="289">
        <f t="shared" si="43"/>
        <v>3532.024715648</v>
      </c>
      <c r="M661" s="149">
        <f t="shared" si="45"/>
        <v>8830.06178912</v>
      </c>
      <c r="N661" s="279">
        <f t="shared" si="44"/>
        <v>3355.4234798655998</v>
      </c>
      <c r="O661" s="63"/>
    </row>
    <row r="662" spans="1:15" s="3" customFormat="1" ht="12.75">
      <c r="A662" s="586"/>
      <c r="B662" s="73" t="s">
        <v>2209</v>
      </c>
      <c r="C662" s="66" t="s">
        <v>2209</v>
      </c>
      <c r="D662" s="60" t="s">
        <v>5</v>
      </c>
      <c r="E662" s="64">
        <v>400</v>
      </c>
      <c r="F662" s="64">
        <v>200</v>
      </c>
      <c r="G662" s="62">
        <v>7.6628571428571428</v>
      </c>
      <c r="H662" s="64">
        <v>1.2</v>
      </c>
      <c r="I662" s="77">
        <v>2030.4135427840001</v>
      </c>
      <c r="J662" s="76">
        <f>K5</f>
        <v>0</v>
      </c>
      <c r="K662" s="39">
        <f t="shared" si="46"/>
        <v>2030.4135427840001</v>
      </c>
      <c r="L662" s="289">
        <f t="shared" si="43"/>
        <v>4060.8270855680003</v>
      </c>
      <c r="M662" s="149" t="s">
        <v>521</v>
      </c>
      <c r="N662" s="279">
        <f t="shared" si="44"/>
        <v>3857.7857312895999</v>
      </c>
      <c r="O662" s="63"/>
    </row>
    <row r="663" spans="1:15" s="3" customFormat="1" ht="12.75">
      <c r="A663" s="586"/>
      <c r="B663" s="73" t="s">
        <v>2210</v>
      </c>
      <c r="C663" s="66" t="s">
        <v>2210</v>
      </c>
      <c r="D663" s="60" t="s">
        <v>5</v>
      </c>
      <c r="E663" s="64">
        <v>400</v>
      </c>
      <c r="F663" s="64">
        <v>200</v>
      </c>
      <c r="G663" s="62">
        <v>9.57</v>
      </c>
      <c r="H663" s="64">
        <v>1.5</v>
      </c>
      <c r="I663" s="77">
        <v>2427.0153202239999</v>
      </c>
      <c r="J663" s="76">
        <f>K5</f>
        <v>0</v>
      </c>
      <c r="K663" s="39">
        <f t="shared" si="46"/>
        <v>2427.0153202239999</v>
      </c>
      <c r="L663" s="289">
        <f t="shared" si="43"/>
        <v>4854.0306404479998</v>
      </c>
      <c r="M663" s="149" t="s">
        <v>521</v>
      </c>
      <c r="N663" s="279">
        <f t="shared" si="44"/>
        <v>4611.3291084255998</v>
      </c>
      <c r="O663" s="63"/>
    </row>
    <row r="664" spans="1:15" s="3" customFormat="1" ht="12.75">
      <c r="A664" s="586"/>
      <c r="B664" s="73" t="s">
        <v>2211</v>
      </c>
      <c r="C664" s="66" t="s">
        <v>2211</v>
      </c>
      <c r="D664" s="60" t="s">
        <v>5</v>
      </c>
      <c r="E664" s="64">
        <v>500</v>
      </c>
      <c r="F664" s="64">
        <v>200</v>
      </c>
      <c r="G664" s="62">
        <v>7.7428571428571429</v>
      </c>
      <c r="H664" s="64">
        <v>1</v>
      </c>
      <c r="I664" s="77">
        <v>1857.350948992</v>
      </c>
      <c r="J664" s="76">
        <f>K5</f>
        <v>0</v>
      </c>
      <c r="K664" s="39">
        <f t="shared" si="46"/>
        <v>1857.350948992</v>
      </c>
      <c r="L664" s="289">
        <f t="shared" si="43"/>
        <v>3714.701897984</v>
      </c>
      <c r="M664" s="149">
        <f t="shared" si="45"/>
        <v>9286.7547449600006</v>
      </c>
      <c r="N664" s="279">
        <f t="shared" si="44"/>
        <v>3528.9668030847997</v>
      </c>
      <c r="O664" s="63"/>
    </row>
    <row r="665" spans="1:15" s="3" customFormat="1" ht="12.75">
      <c r="A665" s="586"/>
      <c r="B665" s="73" t="s">
        <v>2212</v>
      </c>
      <c r="C665" s="66" t="s">
        <v>2212</v>
      </c>
      <c r="D665" s="60" t="s">
        <v>5</v>
      </c>
      <c r="E665" s="64">
        <v>500</v>
      </c>
      <c r="F665" s="64">
        <v>200</v>
      </c>
      <c r="G665" s="62">
        <v>9.2914285714285718</v>
      </c>
      <c r="H665" s="64">
        <v>1.2</v>
      </c>
      <c r="I665" s="77">
        <v>2213.0907251199997</v>
      </c>
      <c r="J665" s="76">
        <f>K5</f>
        <v>0</v>
      </c>
      <c r="K665" s="39">
        <f t="shared" si="46"/>
        <v>2213.0907251199997</v>
      </c>
      <c r="L665" s="289">
        <f t="shared" si="43"/>
        <v>4426.1814502399993</v>
      </c>
      <c r="M665" s="149" t="s">
        <v>521</v>
      </c>
      <c r="N665" s="279">
        <f t="shared" si="44"/>
        <v>4204.8723777279993</v>
      </c>
      <c r="O665" s="63"/>
    </row>
    <row r="666" spans="1:15" s="3" customFormat="1" ht="12.75">
      <c r="A666" s="586"/>
      <c r="B666" s="73" t="s">
        <v>2213</v>
      </c>
      <c r="C666" s="66" t="s">
        <v>2213</v>
      </c>
      <c r="D666" s="60" t="s">
        <v>5</v>
      </c>
      <c r="E666" s="64">
        <v>500</v>
      </c>
      <c r="F666" s="64">
        <v>200</v>
      </c>
      <c r="G666" s="62">
        <v>11.61</v>
      </c>
      <c r="H666" s="64">
        <v>1.5</v>
      </c>
      <c r="I666" s="77">
        <v>2809.1952148479995</v>
      </c>
      <c r="J666" s="76">
        <f>K5</f>
        <v>0</v>
      </c>
      <c r="K666" s="39">
        <f t="shared" si="46"/>
        <v>2809.1952148479995</v>
      </c>
      <c r="L666" s="289">
        <f t="shared" si="43"/>
        <v>5618.390429695999</v>
      </c>
      <c r="M666" s="149" t="s">
        <v>521</v>
      </c>
      <c r="N666" s="279">
        <f t="shared" si="44"/>
        <v>5337.4709082111985</v>
      </c>
      <c r="O666" s="63"/>
    </row>
    <row r="667" spans="1:15" s="3" customFormat="1" ht="12.75">
      <c r="A667" s="586"/>
      <c r="B667" s="73" t="s">
        <v>2214</v>
      </c>
      <c r="C667" s="66" t="s">
        <v>2214</v>
      </c>
      <c r="D667" s="60" t="s">
        <v>5</v>
      </c>
      <c r="E667" s="64">
        <v>600</v>
      </c>
      <c r="F667" s="64">
        <v>200</v>
      </c>
      <c r="G667" s="62">
        <v>9.2285714285714295</v>
      </c>
      <c r="H667" s="64">
        <v>1</v>
      </c>
      <c r="I667" s="77">
        <v>1958.3041287039996</v>
      </c>
      <c r="J667" s="76">
        <f>K5</f>
        <v>0</v>
      </c>
      <c r="K667" s="39">
        <f t="shared" si="46"/>
        <v>1958.3041287039996</v>
      </c>
      <c r="L667" s="289">
        <f t="shared" si="43"/>
        <v>3916.6082574079992</v>
      </c>
      <c r="M667" s="149">
        <f t="shared" si="45"/>
        <v>9791.520643519998</v>
      </c>
      <c r="N667" s="279">
        <f t="shared" si="44"/>
        <v>3720.7778445375989</v>
      </c>
      <c r="O667" s="63"/>
    </row>
    <row r="668" spans="1:15" s="3" customFormat="1" ht="12.75">
      <c r="A668" s="586"/>
      <c r="B668" s="73" t="s">
        <v>2215</v>
      </c>
      <c r="C668" s="66" t="s">
        <v>2215</v>
      </c>
      <c r="D668" s="60" t="s">
        <v>5</v>
      </c>
      <c r="E668" s="64">
        <v>600</v>
      </c>
      <c r="F668" s="64">
        <v>200</v>
      </c>
      <c r="G668" s="62">
        <v>11.074285714285715</v>
      </c>
      <c r="H668" s="64">
        <v>1.2</v>
      </c>
      <c r="I668" s="77">
        <v>2383.7496717759996</v>
      </c>
      <c r="J668" s="76">
        <f>K5</f>
        <v>0</v>
      </c>
      <c r="K668" s="39">
        <f t="shared" si="46"/>
        <v>2383.7496717759996</v>
      </c>
      <c r="L668" s="289">
        <f t="shared" si="43"/>
        <v>4767.4993435519991</v>
      </c>
      <c r="M668" s="149" t="s">
        <v>521</v>
      </c>
      <c r="N668" s="279">
        <f t="shared" si="44"/>
        <v>4529.1243763743987</v>
      </c>
      <c r="O668" s="63"/>
    </row>
    <row r="669" spans="1:15" s="3" customFormat="1" ht="12.75">
      <c r="A669" s="586"/>
      <c r="B669" s="73" t="s">
        <v>2216</v>
      </c>
      <c r="C669" s="66" t="s">
        <v>2216</v>
      </c>
      <c r="D669" s="60" t="s">
        <v>5</v>
      </c>
      <c r="E669" s="64">
        <v>600</v>
      </c>
      <c r="F669" s="64">
        <v>200</v>
      </c>
      <c r="G669" s="62">
        <v>13.83</v>
      </c>
      <c r="H669" s="64">
        <v>1.5</v>
      </c>
      <c r="I669" s="77">
        <v>2953.4140430080001</v>
      </c>
      <c r="J669" s="76">
        <f>K5</f>
        <v>0</v>
      </c>
      <c r="K669" s="39">
        <f t="shared" si="46"/>
        <v>2953.4140430080001</v>
      </c>
      <c r="L669" s="289">
        <f t="shared" si="43"/>
        <v>5906.8280860160003</v>
      </c>
      <c r="M669" s="149" t="s">
        <v>521</v>
      </c>
      <c r="N669" s="279">
        <f t="shared" si="44"/>
        <v>5611.4866817151997</v>
      </c>
      <c r="O669" s="63"/>
    </row>
    <row r="670" spans="1:15" s="3" customFormat="1">
      <c r="A670" s="2"/>
      <c r="B670" s="6"/>
      <c r="C670" s="2"/>
      <c r="D670" s="574"/>
      <c r="E670" s="574"/>
      <c r="F670" s="574"/>
      <c r="G670" s="582"/>
      <c r="H670" s="582"/>
      <c r="I670" s="582"/>
      <c r="J670" s="574"/>
      <c r="K670" s="574"/>
      <c r="L670" s="574"/>
      <c r="M670" s="574"/>
      <c r="N670" s="574"/>
      <c r="O670" s="2"/>
    </row>
  </sheetData>
  <autoFilter ref="E5:H669"/>
  <mergeCells count="5">
    <mergeCell ref="A3:O3"/>
    <mergeCell ref="C505:O505"/>
    <mergeCell ref="C6:O6"/>
    <mergeCell ref="C1:O2"/>
    <mergeCell ref="K5:N5"/>
  </mergeCells>
  <hyperlinks>
    <hyperlink ref="O4" location="Оглавление!A1" display="Оглавление &gt;&gt;&gt;&gt;"/>
    <hyperlink ref="O5" location="Фотооглавление!A1" display="Оглавление &gt;&gt;&gt;&gt;"/>
  </hyperlinks>
  <pageMargins left="0.74803149606299213" right="0.74803149606299213" top="0.98425196850393704" bottom="0.98425196850393704" header="0.51181102362204722" footer="0.51181102362204722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28</vt:i4>
      </vt:variant>
      <vt:variant>
        <vt:lpstr>Именованные диапазоны</vt:lpstr>
      </vt:variant>
      <vt:variant>
        <vt:i4>9</vt:i4>
      </vt:variant>
    </vt:vector>
  </HeadingPairs>
  <TitlesOfParts>
    <vt:vector size="37" baseType="lpstr">
      <vt:lpstr>Оглавление</vt:lpstr>
      <vt:lpstr>Фотооглавление</vt:lpstr>
      <vt:lpstr>Провол лоток</vt:lpstr>
      <vt:lpstr>Аксес. для пров. лотка</vt:lpstr>
      <vt:lpstr>СТРАТ проф</vt:lpstr>
      <vt:lpstr>ЛОТКИ</vt:lpstr>
      <vt:lpstr>Лестн НЛЗ</vt:lpstr>
      <vt:lpstr>КЛЗ</vt:lpstr>
      <vt:lpstr> Углы лист</vt:lpstr>
      <vt:lpstr> Углы лестн</vt:lpstr>
      <vt:lpstr>Кр углов </vt:lpstr>
      <vt:lpstr>Перег</vt:lpstr>
      <vt:lpstr>Кронштейны</vt:lpstr>
      <vt:lpstr>Стойки</vt:lpstr>
      <vt:lpstr>Опоры стоек</vt:lpstr>
      <vt:lpstr>ПЕРИМЕТР</vt:lpstr>
      <vt:lpstr>Подвесы</vt:lpstr>
      <vt:lpstr>С-профили</vt:lpstr>
      <vt:lpstr>Профили и полосы</vt:lpstr>
      <vt:lpstr>Профили НСТ</vt:lpstr>
      <vt:lpstr>Мини</vt:lpstr>
      <vt:lpstr>ККБ</vt:lpstr>
      <vt:lpstr>Скобы, прижим</vt:lpstr>
      <vt:lpstr>Заглушки и ПКЛ</vt:lpstr>
      <vt:lpstr>Проводники</vt:lpstr>
      <vt:lpstr>Соединители</vt:lpstr>
      <vt:lpstr>Метизы, крепеж, такелаж</vt:lpstr>
      <vt:lpstr>Под заказ</vt:lpstr>
      <vt:lpstr>'Аксес. для пров. лотка'!Область_печати</vt:lpstr>
      <vt:lpstr>КЛЗ!Область_печати</vt:lpstr>
      <vt:lpstr>Кронштейны!Область_печати</vt:lpstr>
      <vt:lpstr>'Лестн НЛЗ'!Область_печати</vt:lpstr>
      <vt:lpstr>Перег!Область_печати</vt:lpstr>
      <vt:lpstr>'Провол лоток'!Область_печати</vt:lpstr>
      <vt:lpstr>'СТРАТ проф'!Область_печати</vt:lpstr>
      <vt:lpstr>Скидка</vt:lpstr>
      <vt:lpstr>ФОТООГЛАВЛЕНИЕ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Данила</dc:creator>
  <cp:lastModifiedBy>Пользователь</cp:lastModifiedBy>
  <cp:lastPrinted>2020-08-03T14:59:50Z</cp:lastPrinted>
  <dcterms:created xsi:type="dcterms:W3CDTF">2013-05-31T07:33:06Z</dcterms:created>
  <dcterms:modified xsi:type="dcterms:W3CDTF">2020-12-21T10:50:02Z</dcterms:modified>
</cp:coreProperties>
</file>